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490" tabRatio="493" activeTab="0"/>
  </bookViews>
  <sheets>
    <sheet name="I.liga_1.kolo" sheetId="1" r:id="rId1"/>
    <sheet name="I.liga_2.kolo " sheetId="2" r:id="rId2"/>
    <sheet name="I.liga_3.kolo" sheetId="3" r:id="rId3"/>
    <sheet name="celkově" sheetId="4" r:id="rId4"/>
    <sheet name="Rozpisky I.liga " sheetId="5" r:id="rId5"/>
  </sheets>
  <definedNames>
    <definedName name="_xlnm.Print_Area" localSheetId="3">'celkově'!$A$1:$R$36</definedName>
    <definedName name="_xlnm.Print_Area" localSheetId="0">'I.liga_1.kolo'!$A$1:$BG$36</definedName>
  </definedNames>
  <calcPr fullCalcOnLoad="1"/>
</workbook>
</file>

<file path=xl/sharedStrings.xml><?xml version="1.0" encoding="utf-8"?>
<sst xmlns="http://schemas.openxmlformats.org/spreadsheetml/2006/main" count="723" uniqueCount="191">
  <si>
    <t>Výsledková listina: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</si>
  <si>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</si>
  <si>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</si>
  <si>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</si>
  <si>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</si>
  <si>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</si>
  <si>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</si>
  <si>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</si>
  <si>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</si>
  <si>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</si>
  <si>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</si>
  <si>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</si>
  <si>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</si>
  <si>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</si>
  <si>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</si>
  <si>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</si>
  <si>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</si>
  <si>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</si>
  <si>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</si>
  <si>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</si>
  <si>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</si>
  <si>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</si>
  <si>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</si>
  <si>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</si>
  <si>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</si>
  <si>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</si>
  <si>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</si>
  <si>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</si>
  <si>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</si>
  <si>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</si>
  <si>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</si>
  <si>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</si>
  <si>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3</t>
  </si>
  <si>
    <t>4</t>
  </si>
  <si>
    <t>5</t>
  </si>
  <si>
    <t>Vokál Pavel</t>
  </si>
  <si>
    <t>6</t>
  </si>
  <si>
    <t>7</t>
  </si>
  <si>
    <t>Štěpánek Roman</t>
  </si>
  <si>
    <t>8</t>
  </si>
  <si>
    <t>9</t>
  </si>
  <si>
    <t>Němec Jan</t>
  </si>
  <si>
    <t>10</t>
  </si>
  <si>
    <t>Javůrek Karel</t>
  </si>
  <si>
    <t>11</t>
  </si>
  <si>
    <t>12</t>
  </si>
  <si>
    <t>Komenda Martin</t>
  </si>
  <si>
    <t>Marek Ladislav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</si>
  <si>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</si>
  <si>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</si>
  <si>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</si>
  <si>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</si>
  <si>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</si>
  <si>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</si>
  <si>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</si>
  <si>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</si>
  <si>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</si>
  <si>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</si>
  <si>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</si>
  <si>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</si>
  <si>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NÁZEV TÝMU:</t>
  </si>
  <si>
    <t>číslo reg. průkazu</t>
  </si>
  <si>
    <t xml:space="preserve">PŘÍJMENÍ a jméno </t>
  </si>
  <si>
    <t>1.</t>
  </si>
  <si>
    <t>2.</t>
  </si>
  <si>
    <t>3.</t>
  </si>
  <si>
    <t>4.</t>
  </si>
  <si>
    <t>5.</t>
  </si>
  <si>
    <t>6.</t>
  </si>
  <si>
    <t>Kapitán týmu - jméno</t>
  </si>
  <si>
    <t>telefon</t>
  </si>
  <si>
    <t xml:space="preserve">email </t>
  </si>
  <si>
    <t>Hlaváč Oto</t>
  </si>
  <si>
    <t>Šedivý Pavel</t>
  </si>
  <si>
    <t>Celkem</t>
  </si>
  <si>
    <t>NOMURA MRS MO BRNO 1</t>
  </si>
  <si>
    <t>Svoboda Jakub</t>
  </si>
  <si>
    <t>Fishingsport MO Choceň</t>
  </si>
  <si>
    <t>Brůžek Pavel</t>
  </si>
  <si>
    <t>Zábranský Kamil</t>
  </si>
  <si>
    <t>Prokop Josef ml.</t>
  </si>
  <si>
    <t>Havel Ondřej</t>
  </si>
  <si>
    <t>Kozák Roman</t>
  </si>
  <si>
    <t>Kubín Lukáš</t>
  </si>
  <si>
    <t>Vojtíšek David</t>
  </si>
  <si>
    <t>rok 2023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</si>
  <si>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</si>
  <si>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</si>
  <si>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</si>
  <si>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</si>
  <si>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</si>
  <si>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</si>
  <si>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</si>
  <si>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PŮVODNÍ NÁZEV TÝMU:</t>
  </si>
  <si>
    <t>Zavoral Mirko</t>
  </si>
  <si>
    <t>Pánek Pavel</t>
  </si>
  <si>
    <t>Janda Jiří</t>
  </si>
  <si>
    <t>Filko Jan</t>
  </si>
  <si>
    <t>Pacholátko Richard</t>
  </si>
  <si>
    <t>Linhart Jan</t>
  </si>
  <si>
    <t>I.liga, 1.kolo</t>
  </si>
  <si>
    <t>I.liga, 2.kolo</t>
  </si>
  <si>
    <t>I.liga, 3.kolo</t>
  </si>
  <si>
    <t>Výsledková listina LRU - přívlač: I.liga</t>
  </si>
  <si>
    <t>I. LIGA LRU PŘÍVLAČ 2023</t>
  </si>
  <si>
    <t>Marvel Mladá Boleslav</t>
  </si>
  <si>
    <t>Jirda Team-Mladá Boleslav</t>
  </si>
  <si>
    <t>Řezáč Martin</t>
  </si>
  <si>
    <t>Šedivý Vojtěch</t>
  </si>
  <si>
    <t>Řezáč Tomáš</t>
  </si>
  <si>
    <t>732 274 867</t>
  </si>
  <si>
    <t>martin.rezac33@centrum.cz</t>
  </si>
  <si>
    <t>MO Slatiňany ,B'</t>
  </si>
  <si>
    <t>774 544 881</t>
  </si>
  <si>
    <t>zabranskykamil@gmail.com</t>
  </si>
  <si>
    <t>Mohykán Team MRS Žďár nad Sázavou</t>
  </si>
  <si>
    <t>Schauer Lukáš</t>
  </si>
  <si>
    <t>Schauer David</t>
  </si>
  <si>
    <t>Šibor Jaroslav</t>
  </si>
  <si>
    <t>739 366 233</t>
  </si>
  <si>
    <t>mr.benkrotf@seznam.cz</t>
  </si>
  <si>
    <t>WS SPIN TEAM MO ČRS Hustopeče nad Bečvou</t>
  </si>
  <si>
    <t>Hustopeče nad Bečvou</t>
  </si>
  <si>
    <t>Venský Petr</t>
  </si>
  <si>
    <t>Přibil Petr</t>
  </si>
  <si>
    <t>Wojkowský Radek</t>
  </si>
  <si>
    <t>Forst Robert</t>
  </si>
  <si>
    <t>602 795 343</t>
  </si>
  <si>
    <t>ws@rekumat.cz</t>
  </si>
  <si>
    <t>VARIVAS Team MO ČRS Třebechovice pod Orebem</t>
  </si>
  <si>
    <t>Lukášek Stanislav</t>
  </si>
  <si>
    <t>Motyčka Jan</t>
  </si>
  <si>
    <t>Horák Michal</t>
  </si>
  <si>
    <t>603 504 400</t>
  </si>
  <si>
    <t>horak@podlahyhorak.cz</t>
  </si>
  <si>
    <t>Mijatofishing PS Brno 2</t>
  </si>
  <si>
    <t>Havlíček Tomáš</t>
  </si>
  <si>
    <t>Pilný Jakub</t>
  </si>
  <si>
    <t>Partyka Petr</t>
  </si>
  <si>
    <t>603 169 440</t>
  </si>
  <si>
    <t>tojami@centrum.cz</t>
  </si>
  <si>
    <t>JaRi team MB - MO Mladá Boleslav</t>
  </si>
  <si>
    <t>608 700 586</t>
  </si>
  <si>
    <t>boommen@seznam.cz</t>
  </si>
  <si>
    <t>RSK LABE MO Poděbrady</t>
  </si>
  <si>
    <t>Pánek Jan</t>
  </si>
  <si>
    <t>Procházka Karel</t>
  </si>
  <si>
    <t>603 282 428</t>
  </si>
  <si>
    <t>pank.jana@seznam.cz</t>
  </si>
  <si>
    <t>KSFishing ČRS MO Kladno A</t>
  </si>
  <si>
    <t>KS Fishing MO Beroun "A"</t>
  </si>
  <si>
    <t>Šoltys Martin</t>
  </si>
  <si>
    <t>Lipták Ondřej</t>
  </si>
  <si>
    <t>Šoltysová Denisa</t>
  </si>
  <si>
    <t>Miller Vladimír</t>
  </si>
  <si>
    <t>Zikán Tomáš</t>
  </si>
  <si>
    <t>Kučera Miroslav</t>
  </si>
  <si>
    <t>739 278 992</t>
  </si>
  <si>
    <t>soltysmat@seznam.cz</t>
  </si>
  <si>
    <t>Kladrubáci MO Kladruby u Vlašimi</t>
  </si>
  <si>
    <t>Porhansl Jan</t>
  </si>
  <si>
    <t>Kletečka Pavel</t>
  </si>
  <si>
    <t>Komenda Stanislav</t>
  </si>
  <si>
    <t>Klimpera Josef</t>
  </si>
  <si>
    <t>777 632 655</t>
  </si>
  <si>
    <t>handicapovanirybari@gmail.com</t>
  </si>
  <si>
    <t>ČRS MO Choceň</t>
  </si>
  <si>
    <t>Martinů Jaroslav</t>
  </si>
  <si>
    <t>Libjak Jan</t>
  </si>
  <si>
    <t>Slavík Matěj</t>
  </si>
  <si>
    <t>Bezdíček Petr</t>
  </si>
  <si>
    <t>Maixner David</t>
  </si>
  <si>
    <t>603 552 965</t>
  </si>
  <si>
    <t>p.bezdicek@wo.cz</t>
  </si>
  <si>
    <t>GION MO ČRS TÁBOR "D"</t>
  </si>
  <si>
    <t>Gigal Martin</t>
  </si>
  <si>
    <t>Gigal Vítězslav</t>
  </si>
  <si>
    <t>Ondrejčo Michal</t>
  </si>
  <si>
    <t>Boháč Miroslav st.</t>
  </si>
  <si>
    <t>Gigal Vojtěch</t>
  </si>
  <si>
    <t>775 218 944</t>
  </si>
  <si>
    <t>gigalvita@seznam.cz</t>
  </si>
  <si>
    <t>Zdibáři MO Soutice</t>
  </si>
  <si>
    <t>739 283 133</t>
  </si>
  <si>
    <t>roman.kozak8@email.cz</t>
  </si>
  <si>
    <t>Favorite team MO Brandýs nad Labem</t>
  </si>
  <si>
    <t>Karšnak Radovan</t>
  </si>
  <si>
    <t>Fabera Petr</t>
  </si>
  <si>
    <t>Stonawski Rudolf</t>
  </si>
  <si>
    <t>604 108 214</t>
  </si>
  <si>
    <t>radan.pavla@seznam.cz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</si>
</sst>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medium"/>
    </border>
    <border>
      <left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2" fillId="38" borderId="0" xfId="0" applyFont="1" applyFill="1" applyAlignment="1">
      <alignment horizontal="center" vertical="center"/>
    </xf>
    <xf numFmtId="0" fontId="21" fillId="2" borderId="76" xfId="51" applyFont="1" applyFill="1" applyBorder="1" applyAlignment="1">
      <alignment vertical="center" wrapText="1"/>
      <protection/>
    </xf>
    <xf numFmtId="0" fontId="62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7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/>
    </xf>
    <xf numFmtId="0" fontId="21" fillId="2" borderId="81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vertical="center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 wrapText="1"/>
    </xf>
    <xf numFmtId="49" fontId="21" fillId="2" borderId="83" xfId="0" applyNumberFormat="1" applyFont="1" applyFill="1" applyBorder="1" applyAlignment="1">
      <alignment vertical="center" wrapText="1"/>
    </xf>
    <xf numFmtId="0" fontId="2" fillId="2" borderId="85" xfId="38" applyFill="1" applyBorder="1" applyAlignment="1">
      <alignment vertical="center" wrapText="1"/>
    </xf>
    <xf numFmtId="0" fontId="12" fillId="39" borderId="86" xfId="59" applyFont="1" applyFill="1" applyBorder="1" applyAlignment="1" applyProtection="1">
      <alignment horizontal="center" vertical="center" wrapText="1"/>
      <protection/>
    </xf>
    <xf numFmtId="0" fontId="12" fillId="39" borderId="32" xfId="59" applyFont="1" applyFill="1" applyBorder="1" applyAlignment="1" applyProtection="1">
      <alignment horizontal="center" vertical="center" wrapText="1"/>
      <protection/>
    </xf>
    <xf numFmtId="0" fontId="12" fillId="39" borderId="87" xfId="59" applyFont="1" applyFill="1" applyBorder="1" applyAlignment="1" applyProtection="1">
      <alignment horizontal="center" vertical="center" wrapText="1"/>
      <protection/>
    </xf>
    <xf numFmtId="0" fontId="12" fillId="39" borderId="88" xfId="59" applyFont="1" applyFill="1" applyBorder="1" applyAlignment="1" applyProtection="1">
      <alignment horizontal="center" vertical="center" wrapText="1"/>
      <protection/>
    </xf>
    <xf numFmtId="0" fontId="12" fillId="39" borderId="89" xfId="59" applyFont="1" applyFill="1" applyBorder="1" applyAlignment="1" applyProtection="1">
      <alignment horizontal="center" vertical="center" wrapText="1"/>
      <protection/>
    </xf>
    <xf numFmtId="0" fontId="8" fillId="40" borderId="90" xfId="59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" fillId="39" borderId="87" xfId="59" applyFont="1" applyFill="1" applyBorder="1" applyAlignment="1" applyProtection="1">
      <alignment horizontal="center" vertical="center" wrapText="1"/>
      <protection/>
    </xf>
    <xf numFmtId="0" fontId="1" fillId="39" borderId="32" xfId="59" applyFont="1" applyFill="1" applyBorder="1" applyAlignment="1" applyProtection="1">
      <alignment horizontal="center" vertical="center" wrapText="1"/>
      <protection/>
    </xf>
    <xf numFmtId="0" fontId="13" fillId="0" borderId="92" xfId="59" applyFont="1" applyBorder="1" applyAlignment="1" applyProtection="1">
      <alignment horizontal="center" vertical="center"/>
      <protection locked="0"/>
    </xf>
    <xf numFmtId="0" fontId="8" fillId="35" borderId="90" xfId="59" applyFont="1" applyFill="1" applyBorder="1" applyAlignment="1" applyProtection="1">
      <alignment horizontal="center" vertical="center"/>
      <protection/>
    </xf>
    <xf numFmtId="0" fontId="9" fillId="36" borderId="90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34" borderId="93" xfId="59" applyFont="1" applyFill="1" applyBorder="1" applyAlignment="1" applyProtection="1">
      <alignment horizontal="center" vertical="center"/>
      <protection/>
    </xf>
    <xf numFmtId="0" fontId="12" fillId="34" borderId="94" xfId="59" applyFont="1" applyFill="1" applyBorder="1" applyAlignment="1" applyProtection="1">
      <alignment horizontal="center" vertical="center"/>
      <protection/>
    </xf>
    <xf numFmtId="0" fontId="12" fillId="39" borderId="95" xfId="59" applyFont="1" applyFill="1" applyBorder="1" applyAlignment="1" applyProtection="1">
      <alignment horizontal="center" vertical="center" wrapText="1"/>
      <protection/>
    </xf>
    <xf numFmtId="0" fontId="13" fillId="0" borderId="96" xfId="59" applyFont="1" applyBorder="1" applyAlignment="1" applyProtection="1">
      <alignment horizontal="center" vertical="center"/>
      <protection locked="0"/>
    </xf>
    <xf numFmtId="0" fontId="13" fillId="0" borderId="97" xfId="59" applyFont="1" applyBorder="1" applyAlignment="1" applyProtection="1">
      <alignment horizontal="center" vertical="center"/>
      <protection locked="0"/>
    </xf>
    <xf numFmtId="0" fontId="12" fillId="34" borderId="98" xfId="59" applyNumberFormat="1" applyFont="1" applyFill="1" applyBorder="1" applyAlignment="1" applyProtection="1">
      <alignment horizontal="center" vertical="center"/>
      <protection/>
    </xf>
    <xf numFmtId="0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0" xfId="59" applyNumberFormat="1" applyFont="1" applyFill="1" applyBorder="1" applyAlignment="1" applyProtection="1">
      <alignment horizontal="center" vertical="center"/>
      <protection/>
    </xf>
    <xf numFmtId="0" fontId="12" fillId="34" borderId="101" xfId="59" applyNumberFormat="1" applyFont="1" applyFill="1" applyBorder="1" applyAlignment="1" applyProtection="1">
      <alignment horizontal="center" vertical="center"/>
      <protection/>
    </xf>
    <xf numFmtId="0" fontId="12" fillId="34" borderId="102" xfId="59" applyNumberFormat="1" applyFont="1" applyFill="1" applyBorder="1" applyAlignment="1" applyProtection="1">
      <alignment horizontal="center" vertical="center"/>
      <protection/>
    </xf>
    <xf numFmtId="1" fontId="12" fillId="35" borderId="103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03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104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4" borderId="10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 wrapText="1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5" borderId="98" xfId="0" applyNumberFormat="1" applyFont="1" applyFill="1" applyBorder="1" applyAlignment="1" applyProtection="1">
      <alignment horizontal="center" vertical="center"/>
      <protection/>
    </xf>
    <xf numFmtId="0" fontId="12" fillId="35" borderId="108" xfId="0" applyNumberFormat="1" applyFont="1" applyFill="1" applyBorder="1" applyAlignment="1" applyProtection="1">
      <alignment horizontal="center" vertical="center"/>
      <protection/>
    </xf>
    <xf numFmtId="0" fontId="12" fillId="36" borderId="109" xfId="59" applyNumberFormat="1" applyFont="1" applyFill="1" applyBorder="1" applyAlignment="1" applyProtection="1">
      <alignment horizontal="center" vertical="center"/>
      <protection/>
    </xf>
    <xf numFmtId="0" fontId="12" fillId="36" borderId="110" xfId="59" applyNumberFormat="1" applyFont="1" applyFill="1" applyBorder="1" applyAlignment="1" applyProtection="1">
      <alignment horizontal="center" vertical="center"/>
      <protection/>
    </xf>
    <xf numFmtId="1" fontId="12" fillId="36" borderId="103" xfId="59" applyNumberFormat="1" applyFont="1" applyFill="1" applyBorder="1" applyAlignment="1" applyProtection="1">
      <alignment horizontal="center" vertical="center"/>
      <protection/>
    </xf>
    <xf numFmtId="1" fontId="12" fillId="36" borderId="111" xfId="59" applyNumberFormat="1" applyFont="1" applyFill="1" applyBorder="1" applyAlignment="1" applyProtection="1">
      <alignment horizontal="center" vertical="center"/>
      <protection/>
    </xf>
    <xf numFmtId="0" fontId="12" fillId="36" borderId="103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6" borderId="108" xfId="59" applyNumberFormat="1" applyFont="1" applyFill="1" applyBorder="1" applyAlignment="1" applyProtection="1">
      <alignment horizontal="center" vertical="center"/>
      <protection/>
    </xf>
    <xf numFmtId="168" fontId="4" fillId="0" borderId="112" xfId="0" applyNumberFormat="1" applyFont="1" applyBorder="1" applyAlignment="1">
      <alignment horizontal="center"/>
    </xf>
    <xf numFmtId="168" fontId="4" fillId="0" borderId="113" xfId="0" applyNumberFormat="1" applyFont="1" applyBorder="1" applyAlignment="1">
      <alignment horizontal="center"/>
    </xf>
    <xf numFmtId="168" fontId="4" fillId="0" borderId="114" xfId="0" applyNumberFormat="1" applyFont="1" applyBorder="1" applyAlignment="1">
      <alignment horizontal="center"/>
    </xf>
    <xf numFmtId="168" fontId="4" fillId="0" borderId="115" xfId="0" applyNumberFormat="1" applyFont="1" applyBorder="1" applyAlignment="1">
      <alignment horizontal="center"/>
    </xf>
    <xf numFmtId="0" fontId="12" fillId="34" borderId="116" xfId="59" applyFont="1" applyFill="1" applyBorder="1" applyAlignment="1" applyProtection="1">
      <alignment horizontal="center" vertical="center"/>
      <protection/>
    </xf>
    <xf numFmtId="0" fontId="1" fillId="39" borderId="86" xfId="59" applyFont="1" applyFill="1" applyBorder="1" applyAlignment="1" applyProtection="1">
      <alignment horizontal="center" vertical="center" wrapText="1"/>
      <protection/>
    </xf>
    <xf numFmtId="0" fontId="12" fillId="35" borderId="117" xfId="59" applyNumberFormat="1" applyFont="1" applyFill="1" applyBorder="1" applyAlignment="1" applyProtection="1">
      <alignment horizontal="center" vertical="center"/>
      <protection/>
    </xf>
    <xf numFmtId="0" fontId="12" fillId="35" borderId="118" xfId="59" applyNumberFormat="1" applyFont="1" applyFill="1" applyBorder="1" applyAlignment="1" applyProtection="1">
      <alignment horizontal="center" vertical="center"/>
      <protection/>
    </xf>
    <xf numFmtId="0" fontId="12" fillId="34" borderId="119" xfId="59" applyFont="1" applyFill="1" applyBorder="1" applyAlignment="1" applyProtection="1">
      <alignment horizontal="center" vertical="center"/>
      <protection/>
    </xf>
    <xf numFmtId="1" fontId="12" fillId="35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0" fontId="15" fillId="35" borderId="120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5" borderId="122" xfId="59" applyNumberFormat="1" applyFont="1" applyFill="1" applyBorder="1" applyAlignment="1" applyProtection="1">
      <alignment horizontal="center" vertical="center"/>
      <protection/>
    </xf>
    <xf numFmtId="0" fontId="12" fillId="34" borderId="123" xfId="59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5" borderId="91" xfId="0" applyNumberFormat="1" applyFont="1" applyFill="1" applyBorder="1" applyAlignment="1" applyProtection="1">
      <alignment horizontal="center" vertical="center"/>
      <protection/>
    </xf>
    <xf numFmtId="0" fontId="12" fillId="36" borderId="124" xfId="59" applyNumberFormat="1" applyFont="1" applyFill="1" applyBorder="1" applyAlignment="1" applyProtection="1">
      <alignment horizontal="center" vertical="center"/>
      <protection/>
    </xf>
    <xf numFmtId="1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91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26" xfId="59" applyFont="1" applyFill="1" applyBorder="1" applyAlignment="1" applyProtection="1">
      <alignment horizontal="center" vertical="center" wrapText="1"/>
      <protection/>
    </xf>
    <xf numFmtId="0" fontId="12" fillId="34" borderId="127" xfId="59" applyNumberFormat="1" applyFont="1" applyFill="1" applyBorder="1" applyAlignment="1" applyProtection="1">
      <alignment horizontal="center" vertical="center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5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NumberFormat="1" applyFont="1" applyFill="1" applyBorder="1" applyAlignment="1" applyProtection="1">
      <alignment horizontal="center" vertical="center"/>
      <protection/>
    </xf>
    <xf numFmtId="1" fontId="12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3" xfId="59" applyFont="1" applyFill="1" applyBorder="1" applyAlignment="1" applyProtection="1">
      <alignment horizontal="center" vertical="center"/>
      <protection/>
    </xf>
    <xf numFmtId="0" fontId="12" fillId="34" borderId="134" xfId="59" applyFont="1" applyFill="1" applyBorder="1" applyAlignment="1" applyProtection="1">
      <alignment horizontal="center" vertical="center"/>
      <protection/>
    </xf>
    <xf numFmtId="0" fontId="13" fillId="0" borderId="135" xfId="59" applyFont="1" applyBorder="1" applyAlignment="1" applyProtection="1">
      <alignment horizontal="center" vertical="center"/>
      <protection locked="0"/>
    </xf>
    <xf numFmtId="0" fontId="13" fillId="0" borderId="136" xfId="59" applyFont="1" applyBorder="1" applyAlignment="1" applyProtection="1">
      <alignment horizontal="center" vertical="center"/>
      <protection locked="0"/>
    </xf>
    <xf numFmtId="0" fontId="12" fillId="34" borderId="137" xfId="59" applyNumberFormat="1" applyFont="1" applyFill="1" applyBorder="1" applyAlignment="1" applyProtection="1">
      <alignment horizontal="center" vertical="center"/>
      <protection/>
    </xf>
    <xf numFmtId="0" fontId="12" fillId="34" borderId="138" xfId="59" applyNumberFormat="1" applyFont="1" applyFill="1" applyBorder="1" applyAlignment="1" applyProtection="1">
      <alignment horizontal="center" vertical="center"/>
      <protection/>
    </xf>
    <xf numFmtId="0" fontId="12" fillId="34" borderId="139" xfId="59" applyNumberFormat="1" applyFont="1" applyFill="1" applyBorder="1" applyAlignment="1" applyProtection="1">
      <alignment horizontal="center" vertical="center"/>
      <protection/>
    </xf>
    <xf numFmtId="168" fontId="4" fillId="0" borderId="140" xfId="0" applyNumberFormat="1" applyFont="1" applyBorder="1" applyAlignment="1">
      <alignment horizontal="center"/>
    </xf>
    <xf numFmtId="0" fontId="12" fillId="36" borderId="141" xfId="59" applyNumberFormat="1" applyFont="1" applyFill="1" applyBorder="1" applyAlignment="1" applyProtection="1">
      <alignment horizontal="center" vertical="center"/>
      <protection/>
    </xf>
    <xf numFmtId="0" fontId="12" fillId="36" borderId="142" xfId="5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center"/>
    </xf>
    <xf numFmtId="0" fontId="12" fillId="35" borderId="143" xfId="59" applyNumberFormat="1" applyFont="1" applyFill="1" applyBorder="1" applyAlignment="1" applyProtection="1">
      <alignment horizontal="center" vertical="center"/>
      <protection/>
    </xf>
    <xf numFmtId="1" fontId="12" fillId="35" borderId="144" xfId="59" applyNumberFormat="1" applyFont="1" applyFill="1" applyBorder="1" applyAlignment="1" applyProtection="1">
      <alignment horizontal="center" vertical="center"/>
      <protection/>
    </xf>
    <xf numFmtId="0" fontId="15" fillId="35" borderId="144" xfId="59" applyNumberFormat="1" applyFont="1" applyFill="1" applyBorder="1" applyAlignment="1" applyProtection="1">
      <alignment horizontal="center" vertical="center"/>
      <protection/>
    </xf>
    <xf numFmtId="0" fontId="12" fillId="36" borderId="145" xfId="59" applyNumberFormat="1" applyFont="1" applyFill="1" applyBorder="1" applyAlignment="1" applyProtection="1">
      <alignment horizontal="center" vertical="center"/>
      <protection/>
    </xf>
    <xf numFmtId="1" fontId="12" fillId="36" borderId="144" xfId="59" applyNumberFormat="1" applyFont="1" applyFill="1" applyBorder="1" applyAlignment="1" applyProtection="1">
      <alignment horizontal="center" vertical="center"/>
      <protection/>
    </xf>
    <xf numFmtId="168" fontId="4" fillId="0" borderId="146" xfId="0" applyNumberFormat="1" applyFont="1" applyBorder="1" applyAlignment="1">
      <alignment horizontal="center"/>
    </xf>
    <xf numFmtId="0" fontId="12" fillId="35" borderId="147" xfId="59" applyNumberFormat="1" applyFont="1" applyFill="1" applyBorder="1" applyAlignment="1" applyProtection="1">
      <alignment horizontal="center" vertical="center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34" borderId="150" xfId="59" applyFont="1" applyFill="1" applyBorder="1" applyAlignment="1" applyProtection="1">
      <alignment horizontal="center" vertical="center" wrapText="1"/>
      <protection/>
    </xf>
    <xf numFmtId="1" fontId="12" fillId="36" borderId="145" xfId="59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12" fillId="34" borderId="154" xfId="59" applyNumberFormat="1" applyFont="1" applyFill="1" applyBorder="1" applyAlignment="1" applyProtection="1">
      <alignment horizontal="center" vertical="center"/>
      <protection/>
    </xf>
    <xf numFmtId="0" fontId="1" fillId="34" borderId="36" xfId="59" applyFont="1" applyFill="1" applyBorder="1" applyAlignment="1" applyProtection="1">
      <alignment horizontal="center" vertical="center" wrapText="1"/>
      <protection/>
    </xf>
    <xf numFmtId="0" fontId="1" fillId="34" borderId="32" xfId="59" applyFont="1" applyFill="1" applyBorder="1" applyAlignment="1" applyProtection="1">
      <alignment horizontal="center" vertical="center" wrapText="1"/>
      <protection/>
    </xf>
    <xf numFmtId="0" fontId="1" fillId="34" borderId="31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9" fillId="41" borderId="77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0" xfId="0" applyFont="1" applyFill="1" applyBorder="1" applyAlignment="1">
      <alignment horizontal="center"/>
    </xf>
    <xf numFmtId="0" fontId="10" fillId="33" borderId="90" xfId="59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90" xfId="59" applyFont="1" applyFill="1" applyBorder="1" applyAlignment="1" applyProtection="1">
      <alignment horizontal="center" vertical="center"/>
      <protection/>
    </xf>
    <xf numFmtId="0" fontId="10" fillId="34" borderId="90" xfId="59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9" fillId="33" borderId="110" xfId="59" applyNumberFormat="1" applyFont="1" applyFill="1" applyBorder="1" applyAlignment="1" applyProtection="1">
      <alignment horizontal="center" vertical="center"/>
      <protection/>
    </xf>
    <xf numFmtId="0" fontId="19" fillId="33" borderId="108" xfId="59" applyNumberFormat="1" applyFont="1" applyFill="1" applyBorder="1" applyAlignment="1" applyProtection="1">
      <alignment horizontal="center" vertical="center"/>
      <protection/>
    </xf>
    <xf numFmtId="0" fontId="19" fillId="33" borderId="157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0" fillId="37" borderId="110" xfId="59" applyNumberFormat="1" applyFont="1" applyFill="1" applyBorder="1" applyAlignment="1" applyProtection="1">
      <alignment horizontal="center" vertical="center"/>
      <protection/>
    </xf>
    <xf numFmtId="1" fontId="10" fillId="37" borderId="111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91" xfId="59" applyNumberFormat="1" applyFont="1" applyFill="1" applyBorder="1" applyAlignment="1" applyProtection="1">
      <alignment horizontal="center" vertical="center"/>
      <protection/>
    </xf>
    <xf numFmtId="168" fontId="4" fillId="33" borderId="115" xfId="0" applyNumberFormat="1" applyFont="1" applyFill="1" applyBorder="1" applyAlignment="1">
      <alignment horizontal="center"/>
    </xf>
    <xf numFmtId="0" fontId="19" fillId="34" borderId="159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124" xfId="59" applyNumberFormat="1" applyFont="1" applyFill="1" applyBorder="1" applyAlignment="1" applyProtection="1">
      <alignment horizontal="center" vertical="center"/>
      <protection/>
    </xf>
    <xf numFmtId="1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91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1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1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0" fillId="37" borderId="124" xfId="59" applyNumberFormat="1" applyFont="1" applyFill="1" applyBorder="1" applyAlignment="1" applyProtection="1">
      <alignment horizontal="center" vertical="center"/>
      <protection/>
    </xf>
    <xf numFmtId="1" fontId="10" fillId="37" borderId="125" xfId="59" applyNumberFormat="1" applyFont="1" applyFill="1" applyBorder="1" applyAlignment="1" applyProtection="1">
      <alignment horizontal="center" vertical="center"/>
      <protection/>
    </xf>
    <xf numFmtId="0" fontId="10" fillId="37" borderId="125" xfId="59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28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9" fillId="33" borderId="91" xfId="0" applyNumberFormat="1" applyFont="1" applyFill="1" applyBorder="1" applyAlignment="1" applyProtection="1">
      <alignment horizontal="center" vertical="center"/>
      <protection/>
    </xf>
    <xf numFmtId="1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28" xfId="0" applyNumberFormat="1" applyFont="1" applyFill="1" applyBorder="1" applyAlignment="1" applyProtection="1">
      <alignment horizontal="center" vertical="center"/>
      <protection/>
    </xf>
    <xf numFmtId="0" fontId="19" fillId="34" borderId="166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87" xfId="59" applyFont="1" applyFill="1" applyBorder="1" applyAlignment="1" applyProtection="1">
      <alignment horizontal="center" vertical="center" wrapText="1"/>
      <protection/>
    </xf>
    <xf numFmtId="0" fontId="19" fillId="33" borderId="141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59" applyNumberFormat="1" applyFont="1" applyFill="1" applyBorder="1" applyAlignment="1" applyProtection="1">
      <alignment horizontal="center" vertical="center"/>
      <protection/>
    </xf>
    <xf numFmtId="0" fontId="19" fillId="33" borderId="127" xfId="59" applyNumberFormat="1" applyFont="1" applyFill="1" applyBorder="1" applyAlignment="1" applyProtection="1">
      <alignment horizontal="center" vertical="center"/>
      <protection/>
    </xf>
    <xf numFmtId="1" fontId="10" fillId="37" borderId="145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0" applyNumberFormat="1" applyFont="1" applyFill="1" applyBorder="1" applyAlignment="1" applyProtection="1">
      <alignment horizontal="center" vertical="center"/>
      <protection/>
    </xf>
    <xf numFmtId="0" fontId="19" fillId="33" borderId="127" xfId="0" applyNumberFormat="1" applyFont="1" applyFill="1" applyBorder="1" applyAlignment="1" applyProtection="1">
      <alignment horizontal="center" vertical="center"/>
      <protection/>
    </xf>
    <xf numFmtId="0" fontId="10" fillId="37" borderId="141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21" fillId="2" borderId="16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1" fillId="2" borderId="76" xfId="51" applyFont="1" applyFill="1" applyBorder="1" applyAlignment="1">
      <alignment vertical="center" wrapText="1"/>
      <protection/>
    </xf>
    <xf numFmtId="0" fontId="20" fillId="2" borderId="171" xfId="0" applyFont="1" applyFill="1" applyBorder="1" applyAlignment="1">
      <alignment vertical="center" wrapText="1"/>
    </xf>
    <xf numFmtId="0" fontId="20" fillId="2" borderId="172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branskykamil@gmail.com" TargetMode="External" /><Relationship Id="rId2" Type="http://schemas.openxmlformats.org/officeDocument/2006/relationships/hyperlink" Target="mailto:martin.rezac33@centru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A1">
      <selection activeCell="B41" sqref="B41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100</v>
      </c>
      <c r="H1" s="7"/>
      <c r="I1" s="7"/>
      <c r="O1" s="7"/>
      <c r="P1" s="8" t="s">
        <v>1</v>
      </c>
      <c r="Z1" s="8"/>
      <c r="AA1" s="8"/>
      <c r="AB1" s="8"/>
      <c r="AC1" s="8"/>
      <c r="AD1" s="9" t="s">
        <v>0</v>
      </c>
      <c r="AE1" s="4" t="s">
        <v>100</v>
      </c>
      <c r="AI1" s="7"/>
      <c r="AJ1" s="7"/>
      <c r="AP1" s="7"/>
      <c r="AQ1" s="8" t="s">
        <v>1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2</v>
      </c>
      <c r="C2" s="11"/>
      <c r="J2" s="9" t="s">
        <v>3</v>
      </c>
      <c r="K2" s="6"/>
      <c r="P2" s="9" t="s">
        <v>4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2</v>
      </c>
      <c r="AK2" s="9" t="s">
        <v>3</v>
      </c>
      <c r="AL2" s="6"/>
      <c r="AQ2" s="9" t="s">
        <v>4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46" t="s">
        <v>5</v>
      </c>
      <c r="E3" s="146"/>
      <c r="F3" s="146"/>
      <c r="G3" s="146"/>
      <c r="H3" s="146"/>
      <c r="I3" s="146"/>
      <c r="J3" s="146"/>
      <c r="K3" s="146" t="s">
        <v>6</v>
      </c>
      <c r="L3" s="146"/>
      <c r="M3" s="146"/>
      <c r="N3" s="146"/>
      <c r="O3" s="146"/>
      <c r="P3" s="146"/>
      <c r="Q3" s="146"/>
      <c r="R3" s="146" t="s">
        <v>8</v>
      </c>
      <c r="S3" s="146"/>
      <c r="T3" s="146"/>
      <c r="U3" s="146"/>
      <c r="V3" s="146"/>
      <c r="W3" s="146"/>
      <c r="X3" s="146"/>
      <c r="Y3" s="151" t="s">
        <v>7</v>
      </c>
      <c r="Z3" s="151"/>
      <c r="AA3" s="151"/>
      <c r="AB3" s="151"/>
      <c r="AC3" s="12"/>
      <c r="AD3" s="13"/>
      <c r="AE3" s="146" t="s">
        <v>88</v>
      </c>
      <c r="AF3" s="146"/>
      <c r="AG3" s="146"/>
      <c r="AH3" s="146"/>
      <c r="AI3" s="146"/>
      <c r="AJ3" s="146"/>
      <c r="AK3" s="146"/>
      <c r="AL3" s="146" t="s">
        <v>89</v>
      </c>
      <c r="AM3" s="146"/>
      <c r="AN3" s="146"/>
      <c r="AO3" s="146"/>
      <c r="AP3" s="146"/>
      <c r="AQ3" s="146"/>
      <c r="AR3" s="146"/>
      <c r="AS3" s="146" t="s">
        <v>87</v>
      </c>
      <c r="AT3" s="146"/>
      <c r="AU3" s="146"/>
      <c r="AV3" s="146"/>
      <c r="AW3" s="146"/>
      <c r="AX3" s="146"/>
      <c r="AY3" s="146"/>
      <c r="AZ3" s="151" t="s">
        <v>9</v>
      </c>
      <c r="BA3" s="151"/>
      <c r="BB3" s="151"/>
      <c r="BC3" s="151"/>
      <c r="BD3" s="152" t="s">
        <v>10</v>
      </c>
      <c r="BE3" s="152"/>
      <c r="BF3" s="152"/>
      <c r="BG3" s="152"/>
    </row>
    <row r="4" spans="1:69" ht="85.5" customHeight="1" thickBot="1">
      <c r="A4" s="153" t="s">
        <v>11</v>
      </c>
      <c r="B4" s="153"/>
      <c r="C4" s="15" t="s">
        <v>12</v>
      </c>
      <c r="D4" s="15" t="s">
        <v>13</v>
      </c>
      <c r="E4" s="16" t="s">
        <v>86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86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86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3" t="s">
        <v>11</v>
      </c>
      <c r="AD4" s="153"/>
      <c r="AE4" s="15" t="s">
        <v>13</v>
      </c>
      <c r="AF4" s="16" t="s">
        <v>86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86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86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90</v>
      </c>
      <c r="BP4" s="22" t="s">
        <v>91</v>
      </c>
      <c r="BQ4" s="22" t="s">
        <v>30</v>
      </c>
    </row>
    <row r="5" spans="1:69" ht="15" customHeight="1" thickBot="1">
      <c r="A5" s="154">
        <v>1</v>
      </c>
      <c r="B5" s="156" t="str">
        <f>'Rozpisky I.liga '!D3</f>
        <v>Marvel Mladá Boleslav</v>
      </c>
      <c r="C5" s="157"/>
      <c r="D5" s="75"/>
      <c r="E5" s="76"/>
      <c r="F5" s="77"/>
      <c r="G5" s="76"/>
      <c r="H5" s="78"/>
      <c r="I5" s="79"/>
      <c r="J5" s="159">
        <f>SUM(I5:I6)</f>
        <v>0</v>
      </c>
      <c r="K5" s="75">
        <f aca="true" t="shared" si="0" ref="K5:K32">D5</f>
        <v>0</v>
      </c>
      <c r="L5" s="76">
        <f aca="true" t="shared" si="1" ref="L5:L32">E5</f>
        <v>0</v>
      </c>
      <c r="M5" s="80"/>
      <c r="N5" s="76"/>
      <c r="O5" s="78"/>
      <c r="P5" s="79"/>
      <c r="Q5" s="159">
        <f>SUM(P5:P6)</f>
        <v>0</v>
      </c>
      <c r="R5" s="75">
        <f aca="true" t="shared" si="2" ref="R5:R32">K5</f>
        <v>0</v>
      </c>
      <c r="S5" s="76">
        <f aca="true" t="shared" si="3" ref="S5:S32">L5</f>
        <v>0</v>
      </c>
      <c r="T5" s="80"/>
      <c r="U5" s="76"/>
      <c r="V5" s="78"/>
      <c r="W5" s="79"/>
      <c r="X5" s="162">
        <f>SUM(W5:W6)</f>
        <v>0</v>
      </c>
      <c r="Y5" s="160">
        <f>G5+N5+G6+N6+U5+U6</f>
        <v>0</v>
      </c>
      <c r="Z5" s="164">
        <f>H5+O5+H6+O6+V5+V6</f>
        <v>0</v>
      </c>
      <c r="AA5" s="166">
        <f>J5+Q5+X5</f>
        <v>0</v>
      </c>
      <c r="AB5" s="168">
        <f>RANK(BH5,$BH$5:$BH$34,1)</f>
        <v>1</v>
      </c>
      <c r="AC5" s="170">
        <v>1</v>
      </c>
      <c r="AD5" s="172" t="str">
        <f>B5</f>
        <v>Marvel Mladá Boleslav</v>
      </c>
      <c r="AE5" s="75"/>
      <c r="AF5" s="76"/>
      <c r="AG5" s="77"/>
      <c r="AH5" s="76"/>
      <c r="AI5" s="78"/>
      <c r="AJ5" s="79"/>
      <c r="AK5" s="159">
        <f>SUM(AJ5:AJ6)</f>
        <v>0</v>
      </c>
      <c r="AL5" s="75">
        <f aca="true" t="shared" si="4" ref="AL5:AL32">AE5</f>
        <v>0</v>
      </c>
      <c r="AM5" s="76">
        <f aca="true" t="shared" si="5" ref="AM5:AM32">AF5</f>
        <v>0</v>
      </c>
      <c r="AN5" s="80"/>
      <c r="AO5" s="76"/>
      <c r="AP5" s="78"/>
      <c r="AQ5" s="79"/>
      <c r="AR5" s="159">
        <f>SUM(AQ5:AQ6)</f>
        <v>0</v>
      </c>
      <c r="AS5" s="75">
        <f aca="true" t="shared" si="6" ref="AS5:AS32">AL5</f>
        <v>0</v>
      </c>
      <c r="AT5" s="76">
        <f aca="true" t="shared" si="7" ref="AT5:AT32">AM5</f>
        <v>0</v>
      </c>
      <c r="AU5" s="80"/>
      <c r="AV5" s="76"/>
      <c r="AW5" s="78"/>
      <c r="AX5" s="79"/>
      <c r="AY5" s="159">
        <f>SUM(AX5:AX6)</f>
        <v>0</v>
      </c>
      <c r="AZ5" s="160">
        <f>AH5+AO5+AH6+AO6+AV5+AV6</f>
        <v>0</v>
      </c>
      <c r="BA5" s="164">
        <f>AI5+AP5+AI6+AP6+AW5+AW6</f>
        <v>0</v>
      </c>
      <c r="BB5" s="166">
        <f>AK5+AR5+AY5</f>
        <v>0</v>
      </c>
      <c r="BC5" s="174">
        <f>RANK(BI5,$BI$5:$BI$34,1)</f>
        <v>1</v>
      </c>
      <c r="BD5" s="176">
        <f>Y5+AZ5</f>
        <v>0</v>
      </c>
      <c r="BE5" s="178">
        <f>Z5+BA5</f>
        <v>0</v>
      </c>
      <c r="BF5" s="180">
        <f>AA5+BB5</f>
        <v>0</v>
      </c>
      <c r="BG5" s="181">
        <f>RANK(BJ5,$BJ$5:$BJ$34,1)</f>
        <v>1</v>
      </c>
      <c r="BH5" s="183">
        <f>SUM(AA5)+(-Z5/1000000000)</f>
        <v>0</v>
      </c>
      <c r="BI5" s="185">
        <f>SUM(BB5)+(-BA5/1000000000)</f>
        <v>0</v>
      </c>
      <c r="BJ5" s="185">
        <f>SUM(BF5)+(-BE5/1000000000)</f>
        <v>0</v>
      </c>
      <c r="BK5" s="107">
        <f aca="true" t="shared" si="8" ref="BK5:BK32">39-2*I5</f>
        <v>39</v>
      </c>
      <c r="BL5" s="81">
        <f aca="true" t="shared" si="9" ref="BL5:BL32">39-2*P5</f>
        <v>39</v>
      </c>
      <c r="BM5" s="81">
        <f aca="true" t="shared" si="10" ref="BM5:BM32">39-2*W5</f>
        <v>39</v>
      </c>
      <c r="BN5" s="81">
        <f aca="true" t="shared" si="11" ref="BN5:BN32">39-2*AJ5</f>
        <v>39</v>
      </c>
      <c r="BO5" s="81">
        <f aca="true" t="shared" si="12" ref="BO5:BO32">39-2*AQ5</f>
        <v>39</v>
      </c>
      <c r="BP5" s="81">
        <f aca="true" t="shared" si="13" ref="BP5:BP32">39-2*AX5</f>
        <v>39</v>
      </c>
      <c r="BQ5" s="82">
        <f aca="true" t="shared" si="14" ref="BQ5:BQ32">SUM(BK5:BO5)</f>
        <v>195</v>
      </c>
    </row>
    <row r="6" spans="1:69" ht="15">
      <c r="A6" s="155"/>
      <c r="B6" s="142"/>
      <c r="C6" s="158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47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63"/>
      <c r="Y6" s="161"/>
      <c r="Z6" s="165"/>
      <c r="AA6" s="167"/>
      <c r="AB6" s="169"/>
      <c r="AC6" s="171"/>
      <c r="AD6" s="173"/>
      <c r="AE6" s="24"/>
      <c r="AF6" s="25"/>
      <c r="AG6" s="29"/>
      <c r="AH6" s="25"/>
      <c r="AI6" s="25"/>
      <c r="AJ6" s="27"/>
      <c r="AK6" s="147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47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47"/>
      <c r="AZ6" s="161"/>
      <c r="BA6" s="165"/>
      <c r="BB6" s="167"/>
      <c r="BC6" s="175"/>
      <c r="BD6" s="177"/>
      <c r="BE6" s="179"/>
      <c r="BF6" s="179"/>
      <c r="BG6" s="182"/>
      <c r="BH6" s="184"/>
      <c r="BI6" s="186"/>
      <c r="BJ6" s="186"/>
      <c r="BK6" s="108">
        <f t="shared" si="8"/>
        <v>39</v>
      </c>
      <c r="BL6" s="72">
        <f t="shared" si="9"/>
        <v>39</v>
      </c>
      <c r="BM6" s="72">
        <f t="shared" si="10"/>
        <v>39</v>
      </c>
      <c r="BN6" s="72">
        <f t="shared" si="11"/>
        <v>39</v>
      </c>
      <c r="BO6" s="72">
        <f t="shared" si="12"/>
        <v>39</v>
      </c>
      <c r="BP6" s="72">
        <f t="shared" si="13"/>
        <v>39</v>
      </c>
      <c r="BQ6" s="83">
        <f t="shared" si="14"/>
        <v>195</v>
      </c>
    </row>
    <row r="7" spans="1:69" ht="15" customHeight="1">
      <c r="A7" s="187" t="s">
        <v>31</v>
      </c>
      <c r="B7" s="143" t="str">
        <f>'Rozpisky I.liga '!D16</f>
        <v>MO Slatiňany ,B'</v>
      </c>
      <c r="C7" s="150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47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63">
        <f>SUM(W7:W8)</f>
        <v>0</v>
      </c>
      <c r="Y7" s="189">
        <f>G7+N7+G8+N8+U7+U8</f>
        <v>0</v>
      </c>
      <c r="Z7" s="192">
        <f>H7+O7+H8+O8+V7+V8</f>
        <v>0</v>
      </c>
      <c r="AA7" s="194">
        <f>J7+Q7+X7</f>
        <v>0</v>
      </c>
      <c r="AB7" s="196">
        <f>RANK(BH7,$BH$5:$BH$34,1)</f>
        <v>1</v>
      </c>
      <c r="AC7" s="197" t="s">
        <v>31</v>
      </c>
      <c r="AD7" s="198" t="str">
        <f>B7</f>
        <v>MO Slatiňany ,B'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47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47">
        <f>SUM(AX7:AX8)</f>
        <v>0</v>
      </c>
      <c r="AZ7" s="189">
        <f>AH7+AO7+AH8+AO8+AV7+AV8</f>
        <v>0</v>
      </c>
      <c r="BA7" s="192">
        <f>AI7+AP7+AI8+AP8+AW7+AW8</f>
        <v>0</v>
      </c>
      <c r="BB7" s="194">
        <f>AK7+AR7+AY7</f>
        <v>0</v>
      </c>
      <c r="BC7" s="199">
        <f>RANK(BI7,$BI$5:$BI$34,1)</f>
        <v>1</v>
      </c>
      <c r="BD7" s="200">
        <f>Y7+AZ7</f>
        <v>0</v>
      </c>
      <c r="BE7" s="201">
        <f>Z7+BA7</f>
        <v>0</v>
      </c>
      <c r="BF7" s="202">
        <f>AA7+BB7</f>
        <v>0</v>
      </c>
      <c r="BG7" s="203">
        <f>RANK(BJ7,$BJ$5:$BJ$34,1)</f>
        <v>1</v>
      </c>
      <c r="BH7" s="184">
        <f>SUM(AA7)+(-Z7/1000000000)</f>
        <v>0</v>
      </c>
      <c r="BI7" s="186">
        <f>SUM(BB7)+(-BA7/1000000000)</f>
        <v>0</v>
      </c>
      <c r="BJ7" s="186">
        <f>SUM(BF7)+(-BE7/1000000000)</f>
        <v>0</v>
      </c>
      <c r="BK7" s="109">
        <f t="shared" si="8"/>
        <v>39</v>
      </c>
      <c r="BL7" s="73">
        <f t="shared" si="9"/>
        <v>39</v>
      </c>
      <c r="BM7" s="73">
        <f t="shared" si="10"/>
        <v>39</v>
      </c>
      <c r="BN7" s="73">
        <f t="shared" si="11"/>
        <v>39</v>
      </c>
      <c r="BO7" s="73">
        <f t="shared" si="12"/>
        <v>39</v>
      </c>
      <c r="BP7" s="73">
        <f t="shared" si="13"/>
        <v>39</v>
      </c>
      <c r="BQ7" s="84">
        <f t="shared" si="14"/>
        <v>195</v>
      </c>
    </row>
    <row r="8" spans="1:69" ht="15">
      <c r="A8" s="187"/>
      <c r="B8" s="142"/>
      <c r="C8" s="150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47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63"/>
      <c r="Y8" s="190"/>
      <c r="Z8" s="193"/>
      <c r="AA8" s="195"/>
      <c r="AB8" s="169"/>
      <c r="AC8" s="197"/>
      <c r="AD8" s="198"/>
      <c r="AE8" s="36"/>
      <c r="AF8" s="37"/>
      <c r="AG8" s="40"/>
      <c r="AH8" s="37"/>
      <c r="AI8" s="37"/>
      <c r="AJ8" s="39"/>
      <c r="AK8" s="147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47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47"/>
      <c r="AZ8" s="190"/>
      <c r="BA8" s="193"/>
      <c r="BB8" s="195"/>
      <c r="BC8" s="199"/>
      <c r="BD8" s="200"/>
      <c r="BE8" s="201"/>
      <c r="BF8" s="201"/>
      <c r="BG8" s="203"/>
      <c r="BH8" s="184"/>
      <c r="BI8" s="186"/>
      <c r="BJ8" s="186"/>
      <c r="BK8" s="110">
        <f t="shared" si="8"/>
        <v>39</v>
      </c>
      <c r="BL8" s="74">
        <f t="shared" si="9"/>
        <v>39</v>
      </c>
      <c r="BM8" s="74">
        <f t="shared" si="10"/>
        <v>39</v>
      </c>
      <c r="BN8" s="74">
        <f t="shared" si="11"/>
        <v>39</v>
      </c>
      <c r="BO8" s="74">
        <f t="shared" si="12"/>
        <v>39</v>
      </c>
      <c r="BP8" s="74">
        <f t="shared" si="13"/>
        <v>39</v>
      </c>
      <c r="BQ8" s="85">
        <f t="shared" si="14"/>
        <v>195</v>
      </c>
    </row>
    <row r="9" spans="1:69" ht="15" customHeight="1">
      <c r="A9" s="191" t="s">
        <v>32</v>
      </c>
      <c r="B9" s="143" t="str">
        <f>'Rozpisky I.liga '!D29</f>
        <v>Mohykán Team MRS Žďár nad Sázavou</v>
      </c>
      <c r="C9" s="150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47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63">
        <f>SUM(W9:W10)</f>
        <v>0</v>
      </c>
      <c r="Y9" s="189">
        <f>G9+N9+G10+N10+U9+U10</f>
        <v>0</v>
      </c>
      <c r="Z9" s="192">
        <f>H9+O9+H10+O10+V9+V10</f>
        <v>0</v>
      </c>
      <c r="AA9" s="194">
        <f>J9+Q9+X9</f>
        <v>0</v>
      </c>
      <c r="AB9" s="196">
        <f>RANK(BH9,$BH$5:$BH$34,1)</f>
        <v>1</v>
      </c>
      <c r="AC9" s="204" t="s">
        <v>32</v>
      </c>
      <c r="AD9" s="198" t="str">
        <f>B9</f>
        <v>Mohykán Team MRS Žďár nad Sázavou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47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47">
        <f>SUM(AX9:AX10)</f>
        <v>0</v>
      </c>
      <c r="AZ9" s="189">
        <f>AH9+AO9+AH10+AO10+AV9+AV10</f>
        <v>0</v>
      </c>
      <c r="BA9" s="192">
        <f>AI9+AP9+AI10+AP10+AW9+AW10</f>
        <v>0</v>
      </c>
      <c r="BB9" s="194">
        <f>AK9+AR9+AY9</f>
        <v>0</v>
      </c>
      <c r="BC9" s="199">
        <f>RANK(BI9,$BI$5:$BI$34,1)</f>
        <v>1</v>
      </c>
      <c r="BD9" s="200">
        <f>Y9+AZ9</f>
        <v>0</v>
      </c>
      <c r="BE9" s="201">
        <f>Z9+BA9</f>
        <v>0</v>
      </c>
      <c r="BF9" s="202">
        <f>AA9+BB9</f>
        <v>0</v>
      </c>
      <c r="BG9" s="203">
        <f>RANK(BJ9,$BJ$5:$BJ$34,1)</f>
        <v>1</v>
      </c>
      <c r="BH9" s="184">
        <f>SUM(AA9)+(-Z9/1000000000)</f>
        <v>0</v>
      </c>
      <c r="BI9" s="186">
        <f>SUM(BB9)+(-BA9/1000000000)</f>
        <v>0</v>
      </c>
      <c r="BJ9" s="186">
        <f>SUM(BF9)+(-BE9/1000000000)</f>
        <v>0</v>
      </c>
      <c r="BK9" s="108">
        <f t="shared" si="8"/>
        <v>39</v>
      </c>
      <c r="BL9" s="72">
        <f t="shared" si="9"/>
        <v>39</v>
      </c>
      <c r="BM9" s="73">
        <f t="shared" si="10"/>
        <v>39</v>
      </c>
      <c r="BN9" s="72">
        <f t="shared" si="11"/>
        <v>39</v>
      </c>
      <c r="BO9" s="72">
        <f t="shared" si="12"/>
        <v>39</v>
      </c>
      <c r="BP9" s="73">
        <f t="shared" si="13"/>
        <v>39</v>
      </c>
      <c r="BQ9" s="83">
        <f t="shared" si="14"/>
        <v>195</v>
      </c>
    </row>
    <row r="10" spans="1:69" ht="15">
      <c r="A10" s="191"/>
      <c r="B10" s="144"/>
      <c r="C10" s="150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47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63"/>
      <c r="Y10" s="190"/>
      <c r="Z10" s="193"/>
      <c r="AA10" s="195"/>
      <c r="AB10" s="169"/>
      <c r="AC10" s="204"/>
      <c r="AD10" s="205"/>
      <c r="AE10" s="24"/>
      <c r="AF10" s="25"/>
      <c r="AG10" s="46"/>
      <c r="AH10" s="25"/>
      <c r="AI10" s="25"/>
      <c r="AJ10" s="27"/>
      <c r="AK10" s="147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47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47"/>
      <c r="AZ10" s="190"/>
      <c r="BA10" s="193"/>
      <c r="BB10" s="195"/>
      <c r="BC10" s="199"/>
      <c r="BD10" s="200"/>
      <c r="BE10" s="201"/>
      <c r="BF10" s="201"/>
      <c r="BG10" s="203"/>
      <c r="BH10" s="184"/>
      <c r="BI10" s="186"/>
      <c r="BJ10" s="186"/>
      <c r="BK10" s="108">
        <f t="shared" si="8"/>
        <v>39</v>
      </c>
      <c r="BL10" s="72">
        <f t="shared" si="9"/>
        <v>39</v>
      </c>
      <c r="BM10" s="74">
        <f t="shared" si="10"/>
        <v>39</v>
      </c>
      <c r="BN10" s="72">
        <f t="shared" si="11"/>
        <v>39</v>
      </c>
      <c r="BO10" s="72">
        <f t="shared" si="12"/>
        <v>39</v>
      </c>
      <c r="BP10" s="74">
        <f t="shared" si="13"/>
        <v>39</v>
      </c>
      <c r="BQ10" s="83">
        <f t="shared" si="14"/>
        <v>195</v>
      </c>
    </row>
    <row r="11" spans="1:69" ht="15" customHeight="1">
      <c r="A11" s="187" t="s">
        <v>33</v>
      </c>
      <c r="B11" s="188" t="str">
        <f>'Rozpisky I.liga '!D42</f>
        <v>WS SPIN TEAM MO ČRS Hustopeče nad Bečvou</v>
      </c>
      <c r="C11" s="150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47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63">
        <f>SUM(W11:W12)</f>
        <v>0</v>
      </c>
      <c r="Y11" s="189">
        <f>G11+N11+G12+N12+U11+U12</f>
        <v>0</v>
      </c>
      <c r="Z11" s="192">
        <f>H11+O11+H12+O12+V11+V12</f>
        <v>0</v>
      </c>
      <c r="AA11" s="194">
        <f>J11+Q11+X11</f>
        <v>0</v>
      </c>
      <c r="AB11" s="196">
        <f>RANK(BH11,$BH$5:$BH$34,1)</f>
        <v>1</v>
      </c>
      <c r="AC11" s="197" t="s">
        <v>33</v>
      </c>
      <c r="AD11" s="188" t="str">
        <f>B11</f>
        <v>WS SPIN TEAM MO ČRS Hustopeče nad Bečvou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47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47">
        <f>SUM(AX11:AX12)</f>
        <v>0</v>
      </c>
      <c r="AZ11" s="189">
        <f>AH11+AO11+AH12+AO12+AV11+AV12</f>
        <v>0</v>
      </c>
      <c r="BA11" s="192">
        <f>AI11+AP11+AI12+AP12+AW11+AW12</f>
        <v>0</v>
      </c>
      <c r="BB11" s="194">
        <f>AK11+AR11+AY11</f>
        <v>0</v>
      </c>
      <c r="BC11" s="199">
        <f>RANK(BI11,$BI$5:$BI$34,1)</f>
        <v>1</v>
      </c>
      <c r="BD11" s="200">
        <f>Y11+AZ11</f>
        <v>0</v>
      </c>
      <c r="BE11" s="201">
        <f>Z11+BA11</f>
        <v>0</v>
      </c>
      <c r="BF11" s="202">
        <f>AA11+BB11</f>
        <v>0</v>
      </c>
      <c r="BG11" s="203">
        <f>RANK(BJ11,$BJ$5:$BJ$34,1)</f>
        <v>1</v>
      </c>
      <c r="BH11" s="184">
        <f>SUM(AA11)+(-Z11/1000000000)</f>
        <v>0</v>
      </c>
      <c r="BI11" s="186">
        <f>SUM(BB11)+(-BA11/1000000000)</f>
        <v>0</v>
      </c>
      <c r="BJ11" s="186">
        <f>SUM(BF11)+(-BE11/1000000000)</f>
        <v>0</v>
      </c>
      <c r="BK11" s="109">
        <f t="shared" si="8"/>
        <v>39</v>
      </c>
      <c r="BL11" s="73">
        <f t="shared" si="9"/>
        <v>39</v>
      </c>
      <c r="BM11" s="73">
        <f t="shared" si="10"/>
        <v>39</v>
      </c>
      <c r="BN11" s="73">
        <f t="shared" si="11"/>
        <v>39</v>
      </c>
      <c r="BO11" s="73">
        <f t="shared" si="12"/>
        <v>39</v>
      </c>
      <c r="BP11" s="73">
        <f t="shared" si="13"/>
        <v>39</v>
      </c>
      <c r="BQ11" s="84">
        <f t="shared" si="14"/>
        <v>195</v>
      </c>
    </row>
    <row r="12" spans="1:69" ht="15">
      <c r="A12" s="187"/>
      <c r="B12" s="149"/>
      <c r="C12" s="150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47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63"/>
      <c r="Y12" s="190"/>
      <c r="Z12" s="193"/>
      <c r="AA12" s="195"/>
      <c r="AB12" s="169"/>
      <c r="AC12" s="197"/>
      <c r="AD12" s="149"/>
      <c r="AE12" s="36"/>
      <c r="AF12" s="37"/>
      <c r="AG12" s="40"/>
      <c r="AH12" s="37"/>
      <c r="AI12" s="37"/>
      <c r="AJ12" s="39"/>
      <c r="AK12" s="147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47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47"/>
      <c r="AZ12" s="190"/>
      <c r="BA12" s="193"/>
      <c r="BB12" s="195"/>
      <c r="BC12" s="199"/>
      <c r="BD12" s="200"/>
      <c r="BE12" s="201"/>
      <c r="BF12" s="201"/>
      <c r="BG12" s="203"/>
      <c r="BH12" s="184"/>
      <c r="BI12" s="186"/>
      <c r="BJ12" s="186"/>
      <c r="BK12" s="110">
        <f t="shared" si="8"/>
        <v>39</v>
      </c>
      <c r="BL12" s="74">
        <f t="shared" si="9"/>
        <v>39</v>
      </c>
      <c r="BM12" s="74">
        <f t="shared" si="10"/>
        <v>39</v>
      </c>
      <c r="BN12" s="74">
        <f t="shared" si="11"/>
        <v>39</v>
      </c>
      <c r="BO12" s="74">
        <f t="shared" si="12"/>
        <v>39</v>
      </c>
      <c r="BP12" s="74">
        <f t="shared" si="13"/>
        <v>39</v>
      </c>
      <c r="BQ12" s="85">
        <f t="shared" si="14"/>
        <v>195</v>
      </c>
    </row>
    <row r="13" spans="1:69" ht="15" customHeight="1">
      <c r="A13" s="191" t="s">
        <v>34</v>
      </c>
      <c r="B13" s="148" t="str">
        <f>'Rozpisky I.liga '!D55</f>
        <v>VARIVAS Team MO ČRS Třebechovice pod Orebem</v>
      </c>
      <c r="C13" s="150"/>
      <c r="D13" s="41"/>
      <c r="E13" s="42"/>
      <c r="F13" s="43"/>
      <c r="G13" s="42"/>
      <c r="H13" s="42"/>
      <c r="I13" s="45"/>
      <c r="J13" s="206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47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63">
        <f>SUM(W13:W14)</f>
        <v>0</v>
      </c>
      <c r="Y13" s="189">
        <f>G13+N13+G14+N14+U13+U14</f>
        <v>0</v>
      </c>
      <c r="Z13" s="192">
        <f>H13+O13+H14+O14+V13+V14</f>
        <v>0</v>
      </c>
      <c r="AA13" s="194">
        <f>J13+Q13+X13</f>
        <v>0</v>
      </c>
      <c r="AB13" s="196">
        <f>RANK(BH13,$BH$5:$BH$34,1)</f>
        <v>1</v>
      </c>
      <c r="AC13" s="204" t="s">
        <v>34</v>
      </c>
      <c r="AD13" s="148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47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47">
        <f>SUM(AX13:AX14)</f>
        <v>0</v>
      </c>
      <c r="AZ13" s="189">
        <f>AH13+AO13+AH14+AO14+AV13+AV14</f>
        <v>0</v>
      </c>
      <c r="BA13" s="192">
        <f>AI13+AP13+AI14+AP14+AW13+AW14</f>
        <v>0</v>
      </c>
      <c r="BB13" s="194">
        <f>AK13+AR13+AY13</f>
        <v>0</v>
      </c>
      <c r="BC13" s="199">
        <f>RANK(BI13,$BI$5:$BI$34,1)</f>
        <v>1</v>
      </c>
      <c r="BD13" s="200">
        <f>Y13+AZ13</f>
        <v>0</v>
      </c>
      <c r="BE13" s="201">
        <f>Z13+BA13</f>
        <v>0</v>
      </c>
      <c r="BF13" s="202">
        <f>AA13+BB13</f>
        <v>0</v>
      </c>
      <c r="BG13" s="203">
        <f>RANK(BJ13,$BJ$5:$BJ$34,1)</f>
        <v>1</v>
      </c>
      <c r="BH13" s="184">
        <f>SUM(AA13)+(-Z13/1000000000)</f>
        <v>0</v>
      </c>
      <c r="BI13" s="186">
        <f>SUM(BB13)+(-BA13/1000000000)</f>
        <v>0</v>
      </c>
      <c r="BJ13" s="186">
        <f>SUM(BF13)+(-BE13/1000000000)</f>
        <v>0</v>
      </c>
      <c r="BK13" s="108">
        <f t="shared" si="8"/>
        <v>39</v>
      </c>
      <c r="BL13" s="72">
        <f t="shared" si="9"/>
        <v>39</v>
      </c>
      <c r="BM13" s="73">
        <f t="shared" si="10"/>
        <v>39</v>
      </c>
      <c r="BN13" s="72">
        <f t="shared" si="11"/>
        <v>39</v>
      </c>
      <c r="BO13" s="72">
        <f t="shared" si="12"/>
        <v>39</v>
      </c>
      <c r="BP13" s="73">
        <f t="shared" si="13"/>
        <v>39</v>
      </c>
      <c r="BQ13" s="83">
        <f t="shared" si="14"/>
        <v>195</v>
      </c>
    </row>
    <row r="14" spans="1:69" ht="15">
      <c r="A14" s="191"/>
      <c r="B14" s="149"/>
      <c r="C14" s="150"/>
      <c r="D14" s="36"/>
      <c r="E14" s="25"/>
      <c r="F14" s="40"/>
      <c r="G14" s="37"/>
      <c r="H14" s="37"/>
      <c r="I14" s="39"/>
      <c r="J14" s="206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47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63"/>
      <c r="Y14" s="190"/>
      <c r="Z14" s="193"/>
      <c r="AA14" s="195"/>
      <c r="AB14" s="169"/>
      <c r="AC14" s="204"/>
      <c r="AD14" s="149"/>
      <c r="AE14" s="36"/>
      <c r="AF14" s="25"/>
      <c r="AG14" s="46"/>
      <c r="AH14" s="25"/>
      <c r="AI14" s="25"/>
      <c r="AJ14" s="39"/>
      <c r="AK14" s="147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47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47"/>
      <c r="AZ14" s="190"/>
      <c r="BA14" s="193"/>
      <c r="BB14" s="195"/>
      <c r="BC14" s="199"/>
      <c r="BD14" s="200"/>
      <c r="BE14" s="201"/>
      <c r="BF14" s="201"/>
      <c r="BG14" s="203"/>
      <c r="BH14" s="184"/>
      <c r="BI14" s="186"/>
      <c r="BJ14" s="186"/>
      <c r="BK14" s="108">
        <f t="shared" si="8"/>
        <v>39</v>
      </c>
      <c r="BL14" s="72">
        <f t="shared" si="9"/>
        <v>39</v>
      </c>
      <c r="BM14" s="74">
        <f t="shared" si="10"/>
        <v>39</v>
      </c>
      <c r="BN14" s="72">
        <f t="shared" si="11"/>
        <v>39</v>
      </c>
      <c r="BO14" s="72">
        <f t="shared" si="12"/>
        <v>39</v>
      </c>
      <c r="BP14" s="74">
        <f t="shared" si="13"/>
        <v>39</v>
      </c>
      <c r="BQ14" s="83">
        <f t="shared" si="14"/>
        <v>195</v>
      </c>
    </row>
    <row r="15" spans="1:69" ht="15" customHeight="1">
      <c r="A15" s="187" t="s">
        <v>36</v>
      </c>
      <c r="B15" s="143" t="str">
        <f>'Rozpisky I.liga '!D68</f>
        <v>Mijatofishing PS Brno 2</v>
      </c>
      <c r="C15" s="150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47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63">
        <f>SUM(W15:W16)</f>
        <v>0</v>
      </c>
      <c r="Y15" s="189">
        <f>G15+N15+G16+N16+U15+U16</f>
        <v>0</v>
      </c>
      <c r="Z15" s="192">
        <f>H15+O15+H16+O16+V15+V16</f>
        <v>0</v>
      </c>
      <c r="AA15" s="194">
        <f>J15+Q15+X15</f>
        <v>0</v>
      </c>
      <c r="AB15" s="196">
        <f>RANK(BH15,$BH$5:$BH$34,1)</f>
        <v>1</v>
      </c>
      <c r="AC15" s="197" t="s">
        <v>36</v>
      </c>
      <c r="AD15" s="198" t="str">
        <f>B15</f>
        <v>Mijatofishing PS Brno 2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47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47">
        <f>SUM(AX15:AX16)</f>
        <v>0</v>
      </c>
      <c r="AZ15" s="189">
        <f>AH15+AO15+AH16+AO16+AV15+AV16</f>
        <v>0</v>
      </c>
      <c r="BA15" s="192">
        <f>AI15+AP15+AI16+AP16+AW15+AW16</f>
        <v>0</v>
      </c>
      <c r="BB15" s="194">
        <f>AK15+AR15+AY15</f>
        <v>0</v>
      </c>
      <c r="BC15" s="199">
        <f>RANK(BI15,$BI$5:$BI$34,1)</f>
        <v>1</v>
      </c>
      <c r="BD15" s="200">
        <f>Y15+AZ15</f>
        <v>0</v>
      </c>
      <c r="BE15" s="201">
        <f>Z15+BA15</f>
        <v>0</v>
      </c>
      <c r="BF15" s="202">
        <f>AA15+BB15</f>
        <v>0</v>
      </c>
      <c r="BG15" s="203">
        <f>RANK(BJ15,$BJ$5:$BJ$34,1)</f>
        <v>1</v>
      </c>
      <c r="BH15" s="184">
        <f>SUM(AA15)+(-Z15/1000000000)</f>
        <v>0</v>
      </c>
      <c r="BI15" s="186">
        <f>SUM(BB15)+(-BA15/1000000000)</f>
        <v>0</v>
      </c>
      <c r="BJ15" s="186">
        <f>SUM(BF15)+(-BE15/1000000000)</f>
        <v>0</v>
      </c>
      <c r="BK15" s="109">
        <f t="shared" si="8"/>
        <v>39</v>
      </c>
      <c r="BL15" s="73">
        <f t="shared" si="9"/>
        <v>39</v>
      </c>
      <c r="BM15" s="73">
        <f t="shared" si="10"/>
        <v>39</v>
      </c>
      <c r="BN15" s="73">
        <f t="shared" si="11"/>
        <v>39</v>
      </c>
      <c r="BO15" s="73">
        <f t="shared" si="12"/>
        <v>39</v>
      </c>
      <c r="BP15" s="73">
        <f t="shared" si="13"/>
        <v>39</v>
      </c>
      <c r="BQ15" s="84">
        <f t="shared" si="14"/>
        <v>195</v>
      </c>
    </row>
    <row r="16" spans="1:69" ht="15">
      <c r="A16" s="187"/>
      <c r="B16" s="144"/>
      <c r="C16" s="150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47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63"/>
      <c r="Y16" s="190"/>
      <c r="Z16" s="193"/>
      <c r="AA16" s="195"/>
      <c r="AB16" s="169"/>
      <c r="AC16" s="197"/>
      <c r="AD16" s="205"/>
      <c r="AE16" s="24"/>
      <c r="AF16" s="37"/>
      <c r="AG16" s="40"/>
      <c r="AH16" s="37"/>
      <c r="AI16" s="37"/>
      <c r="AJ16" s="27"/>
      <c r="AK16" s="147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47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47"/>
      <c r="AZ16" s="190"/>
      <c r="BA16" s="193"/>
      <c r="BB16" s="195"/>
      <c r="BC16" s="199"/>
      <c r="BD16" s="200"/>
      <c r="BE16" s="201"/>
      <c r="BF16" s="201"/>
      <c r="BG16" s="203"/>
      <c r="BH16" s="184"/>
      <c r="BI16" s="186"/>
      <c r="BJ16" s="186"/>
      <c r="BK16" s="110">
        <f t="shared" si="8"/>
        <v>39</v>
      </c>
      <c r="BL16" s="74">
        <f t="shared" si="9"/>
        <v>39</v>
      </c>
      <c r="BM16" s="74">
        <f t="shared" si="10"/>
        <v>39</v>
      </c>
      <c r="BN16" s="74">
        <f t="shared" si="11"/>
        <v>39</v>
      </c>
      <c r="BO16" s="74">
        <f t="shared" si="12"/>
        <v>39</v>
      </c>
      <c r="BP16" s="74">
        <f t="shared" si="13"/>
        <v>39</v>
      </c>
      <c r="BQ16" s="85">
        <f t="shared" si="14"/>
        <v>195</v>
      </c>
    </row>
    <row r="17" spans="1:69" ht="15" customHeight="1" thickBot="1">
      <c r="A17" s="191" t="s">
        <v>37</v>
      </c>
      <c r="B17" s="141" t="str">
        <f>'Rozpisky I.liga '!D81</f>
        <v>JaRi team MB - MO Mladá Boleslav</v>
      </c>
      <c r="C17" s="150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47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63">
        <f>SUM(W17:W18)</f>
        <v>0</v>
      </c>
      <c r="Y17" s="189">
        <f>G17+N17+G18+N18+U17+U18</f>
        <v>0</v>
      </c>
      <c r="Z17" s="192">
        <f>H17+O17+H18+O18+V17+V18</f>
        <v>0</v>
      </c>
      <c r="AA17" s="194">
        <f>J17+Q17+X17</f>
        <v>0</v>
      </c>
      <c r="AB17" s="196">
        <f>RANK(BH17,$BH$5:$BH$34,1)</f>
        <v>1</v>
      </c>
      <c r="AC17" s="204" t="s">
        <v>37</v>
      </c>
      <c r="AD17" s="207" t="str">
        <f>B17</f>
        <v>JaRi team MB - MO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47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47">
        <f>SUM(AX17:AX18)</f>
        <v>0</v>
      </c>
      <c r="AZ17" s="189">
        <f>AH17+AO17+AH18+AO18+AV17+AV18</f>
        <v>0</v>
      </c>
      <c r="BA17" s="192">
        <f>AI17+AP17+AI18+AP18+AW17+AW18</f>
        <v>0</v>
      </c>
      <c r="BB17" s="194">
        <f>AK17+AR17+AY17</f>
        <v>0</v>
      </c>
      <c r="BC17" s="199">
        <f>RANK(BI17,$BI$5:$BI$34,1)</f>
        <v>1</v>
      </c>
      <c r="BD17" s="200">
        <f>Y17+AZ17</f>
        <v>0</v>
      </c>
      <c r="BE17" s="201">
        <f>Z17+BA17</f>
        <v>0</v>
      </c>
      <c r="BF17" s="202">
        <f>AA17+BB17</f>
        <v>0</v>
      </c>
      <c r="BG17" s="203">
        <f>RANK(BJ17,$BJ$5:$BJ$34,1)</f>
        <v>1</v>
      </c>
      <c r="BH17" s="184">
        <f>SUM(AA17)+(-Z17/1000000000)</f>
        <v>0</v>
      </c>
      <c r="BI17" s="186">
        <f>SUM(BB17)+(-BA17/1000000000)</f>
        <v>0</v>
      </c>
      <c r="BJ17" s="186">
        <f>SUM(BF17)+(-BE17/1000000000)</f>
        <v>0</v>
      </c>
      <c r="BK17" s="108">
        <f t="shared" si="8"/>
        <v>39</v>
      </c>
      <c r="BL17" s="72">
        <f t="shared" si="9"/>
        <v>39</v>
      </c>
      <c r="BM17" s="73">
        <f t="shared" si="10"/>
        <v>39</v>
      </c>
      <c r="BN17" s="72">
        <f t="shared" si="11"/>
        <v>39</v>
      </c>
      <c r="BO17" s="72">
        <f t="shared" si="12"/>
        <v>39</v>
      </c>
      <c r="BP17" s="73">
        <f t="shared" si="13"/>
        <v>39</v>
      </c>
      <c r="BQ17" s="83">
        <f t="shared" si="14"/>
        <v>195</v>
      </c>
    </row>
    <row r="18" spans="1:69" ht="15">
      <c r="A18" s="191"/>
      <c r="B18" s="142"/>
      <c r="C18" s="150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47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63"/>
      <c r="Y18" s="190"/>
      <c r="Z18" s="193"/>
      <c r="AA18" s="195"/>
      <c r="AB18" s="169"/>
      <c r="AC18" s="204"/>
      <c r="AD18" s="173"/>
      <c r="AE18" s="47"/>
      <c r="AF18" s="25"/>
      <c r="AG18" s="46"/>
      <c r="AH18" s="25"/>
      <c r="AI18" s="25"/>
      <c r="AJ18" s="27"/>
      <c r="AK18" s="147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47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47"/>
      <c r="AZ18" s="190"/>
      <c r="BA18" s="193"/>
      <c r="BB18" s="195"/>
      <c r="BC18" s="199"/>
      <c r="BD18" s="200"/>
      <c r="BE18" s="201"/>
      <c r="BF18" s="201"/>
      <c r="BG18" s="203"/>
      <c r="BH18" s="184"/>
      <c r="BI18" s="186"/>
      <c r="BJ18" s="186"/>
      <c r="BK18" s="108">
        <f t="shared" si="8"/>
        <v>39</v>
      </c>
      <c r="BL18" s="72">
        <f t="shared" si="9"/>
        <v>39</v>
      </c>
      <c r="BM18" s="74">
        <f t="shared" si="10"/>
        <v>39</v>
      </c>
      <c r="BN18" s="72">
        <f t="shared" si="11"/>
        <v>39</v>
      </c>
      <c r="BO18" s="72">
        <f t="shared" si="12"/>
        <v>39</v>
      </c>
      <c r="BP18" s="74">
        <f t="shared" si="13"/>
        <v>39</v>
      </c>
      <c r="BQ18" s="83">
        <f t="shared" si="14"/>
        <v>195</v>
      </c>
    </row>
    <row r="19" spans="1:69" ht="15" customHeight="1">
      <c r="A19" s="187" t="s">
        <v>39</v>
      </c>
      <c r="B19" s="143" t="str">
        <f>'Rozpisky I.liga '!D94</f>
        <v>RSK LABE MO Poděbrady</v>
      </c>
      <c r="C19" s="150"/>
      <c r="D19" s="31"/>
      <c r="E19" s="42"/>
      <c r="F19" s="33"/>
      <c r="G19" s="32"/>
      <c r="H19" s="32"/>
      <c r="I19" s="35"/>
      <c r="J19" s="208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47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63">
        <f>SUM(W19:W20)</f>
        <v>0</v>
      </c>
      <c r="Y19" s="189">
        <f>G19+N19+G20+N20+U19+U20</f>
        <v>0</v>
      </c>
      <c r="Z19" s="192">
        <f>H19+O19+H20+O20+V19+V20</f>
        <v>0</v>
      </c>
      <c r="AA19" s="194">
        <f>J19+Q19+X19</f>
        <v>0</v>
      </c>
      <c r="AB19" s="196">
        <f>RANK(BH19,$BH$5:$BH$34,1)</f>
        <v>1</v>
      </c>
      <c r="AC19" s="197" t="s">
        <v>39</v>
      </c>
      <c r="AD19" s="198" t="str">
        <f>B19</f>
        <v>RSK LABE MO Poděbrady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47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47">
        <f>SUM(AX19:AX20)</f>
        <v>0</v>
      </c>
      <c r="AZ19" s="189">
        <f>AH19+AO19+AH20+AO20+AV19+AV20</f>
        <v>0</v>
      </c>
      <c r="BA19" s="192">
        <f>AI19+AP19+AI20+AP20+AW19+AW20</f>
        <v>0</v>
      </c>
      <c r="BB19" s="194">
        <f>AK19+AR19+AY19</f>
        <v>0</v>
      </c>
      <c r="BC19" s="199">
        <f>RANK(BI19,$BI$5:$BI$34,1)</f>
        <v>1</v>
      </c>
      <c r="BD19" s="200">
        <f>Y19+AZ19</f>
        <v>0</v>
      </c>
      <c r="BE19" s="201">
        <f>Z19+BA19</f>
        <v>0</v>
      </c>
      <c r="BF19" s="202">
        <f>AA19+BB19</f>
        <v>0</v>
      </c>
      <c r="BG19" s="203">
        <f>RANK(BJ19,$BJ$5:$BJ$34,1)</f>
        <v>1</v>
      </c>
      <c r="BH19" s="184">
        <f>SUM(AA19)+(-Z19/1000000000)</f>
        <v>0</v>
      </c>
      <c r="BI19" s="186">
        <f>SUM(BB19)+(-BA19/1000000000)</f>
        <v>0</v>
      </c>
      <c r="BJ19" s="186">
        <f>SUM(BF19)+(-BE19/1000000000)</f>
        <v>0</v>
      </c>
      <c r="BK19" s="109">
        <f t="shared" si="8"/>
        <v>39</v>
      </c>
      <c r="BL19" s="73">
        <f t="shared" si="9"/>
        <v>39</v>
      </c>
      <c r="BM19" s="73">
        <f t="shared" si="10"/>
        <v>39</v>
      </c>
      <c r="BN19" s="73">
        <f t="shared" si="11"/>
        <v>39</v>
      </c>
      <c r="BO19" s="73">
        <f t="shared" si="12"/>
        <v>39</v>
      </c>
      <c r="BP19" s="73">
        <f t="shared" si="13"/>
        <v>39</v>
      </c>
      <c r="BQ19" s="84">
        <f t="shared" si="14"/>
        <v>195</v>
      </c>
    </row>
    <row r="20" spans="1:69" ht="15">
      <c r="A20" s="187"/>
      <c r="B20" s="142"/>
      <c r="C20" s="150"/>
      <c r="D20" s="31"/>
      <c r="E20" s="25"/>
      <c r="F20" s="40"/>
      <c r="G20" s="37"/>
      <c r="H20" s="37"/>
      <c r="I20" s="98"/>
      <c r="J20" s="208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47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63"/>
      <c r="Y20" s="190"/>
      <c r="Z20" s="193"/>
      <c r="AA20" s="195"/>
      <c r="AB20" s="169"/>
      <c r="AC20" s="197"/>
      <c r="AD20" s="198"/>
      <c r="AE20" s="31"/>
      <c r="AF20" s="25"/>
      <c r="AG20" s="40"/>
      <c r="AH20" s="37"/>
      <c r="AI20" s="37"/>
      <c r="AJ20" s="98"/>
      <c r="AK20" s="147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47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47"/>
      <c r="AZ20" s="190"/>
      <c r="BA20" s="193"/>
      <c r="BB20" s="195"/>
      <c r="BC20" s="199"/>
      <c r="BD20" s="200"/>
      <c r="BE20" s="201"/>
      <c r="BF20" s="201"/>
      <c r="BG20" s="203"/>
      <c r="BH20" s="184"/>
      <c r="BI20" s="186"/>
      <c r="BJ20" s="186"/>
      <c r="BK20" s="110">
        <f t="shared" si="8"/>
        <v>39</v>
      </c>
      <c r="BL20" s="74">
        <f t="shared" si="9"/>
        <v>39</v>
      </c>
      <c r="BM20" s="74">
        <f t="shared" si="10"/>
        <v>39</v>
      </c>
      <c r="BN20" s="74">
        <f t="shared" si="11"/>
        <v>39</v>
      </c>
      <c r="BO20" s="74">
        <f t="shared" si="12"/>
        <v>39</v>
      </c>
      <c r="BP20" s="74">
        <f t="shared" si="13"/>
        <v>39</v>
      </c>
      <c r="BQ20" s="85">
        <f t="shared" si="14"/>
        <v>195</v>
      </c>
    </row>
    <row r="21" spans="1:69" ht="15" customHeight="1">
      <c r="A21" s="191" t="s">
        <v>40</v>
      </c>
      <c r="B21" s="143" t="str">
        <f>'Rozpisky I.liga '!D107</f>
        <v>KSFishing ČRS MO Kladno A</v>
      </c>
      <c r="C21" s="150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47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63">
        <f>SUM(W21:W22)</f>
        <v>0</v>
      </c>
      <c r="Y21" s="189">
        <f>G21+N21+G22+N22+U21+U22</f>
        <v>0</v>
      </c>
      <c r="Z21" s="192">
        <f>H21+O21+H22+O22+V21+V22</f>
        <v>0</v>
      </c>
      <c r="AA21" s="194">
        <f>J21+Q21+X21</f>
        <v>0</v>
      </c>
      <c r="AB21" s="196">
        <f>RANK(BH21,$BH$5:$BH$34,1)</f>
        <v>1</v>
      </c>
      <c r="AC21" s="204" t="s">
        <v>40</v>
      </c>
      <c r="AD21" s="198" t="str">
        <f>B21</f>
        <v>KSFishing ČRS MO Kladno A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47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47">
        <f>SUM(AX21:AX22)</f>
        <v>0</v>
      </c>
      <c r="AZ21" s="189">
        <f>AH21+AO21+AH22+AO22+AV21+AV22</f>
        <v>0</v>
      </c>
      <c r="BA21" s="192">
        <f>AI21+AP21+AI22+AP22+AW21+AW22</f>
        <v>0</v>
      </c>
      <c r="BB21" s="194">
        <f>AK21+AR21+AY21</f>
        <v>0</v>
      </c>
      <c r="BC21" s="199">
        <f>RANK(BI21,$BI$5:$BI$34,1)</f>
        <v>1</v>
      </c>
      <c r="BD21" s="200">
        <f>Y21+AZ21</f>
        <v>0</v>
      </c>
      <c r="BE21" s="201">
        <f>Z21+BA21</f>
        <v>0</v>
      </c>
      <c r="BF21" s="202">
        <f>AA21+BB21</f>
        <v>0</v>
      </c>
      <c r="BG21" s="203">
        <f>RANK(BJ21,$BJ$5:$BJ$34,1)</f>
        <v>1</v>
      </c>
      <c r="BH21" s="184">
        <f>SUM(AA21)+(-Z21/1000000000)</f>
        <v>0</v>
      </c>
      <c r="BI21" s="186">
        <f>SUM(BB21)+(-BA21/1000000000)</f>
        <v>0</v>
      </c>
      <c r="BJ21" s="186">
        <f>SUM(BF21)+(-BE21/1000000000)</f>
        <v>0</v>
      </c>
      <c r="BK21" s="108">
        <f t="shared" si="8"/>
        <v>39</v>
      </c>
      <c r="BL21" s="72">
        <f t="shared" si="9"/>
        <v>39</v>
      </c>
      <c r="BM21" s="73">
        <f t="shared" si="10"/>
        <v>39</v>
      </c>
      <c r="BN21" s="72">
        <f t="shared" si="11"/>
        <v>39</v>
      </c>
      <c r="BO21" s="72">
        <f t="shared" si="12"/>
        <v>39</v>
      </c>
      <c r="BP21" s="73">
        <f t="shared" si="13"/>
        <v>39</v>
      </c>
      <c r="BQ21" s="83">
        <f t="shared" si="14"/>
        <v>195</v>
      </c>
    </row>
    <row r="22" spans="1:69" ht="15">
      <c r="A22" s="191"/>
      <c r="B22" s="144"/>
      <c r="C22" s="150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47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63"/>
      <c r="Y22" s="190"/>
      <c r="Z22" s="193"/>
      <c r="AA22" s="195"/>
      <c r="AB22" s="169"/>
      <c r="AC22" s="204"/>
      <c r="AD22" s="205"/>
      <c r="AE22" s="24"/>
      <c r="AF22" s="25"/>
      <c r="AG22" s="46"/>
      <c r="AH22" s="25"/>
      <c r="AI22" s="25"/>
      <c r="AJ22" s="27"/>
      <c r="AK22" s="147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47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47"/>
      <c r="AZ22" s="190"/>
      <c r="BA22" s="193"/>
      <c r="BB22" s="195"/>
      <c r="BC22" s="199"/>
      <c r="BD22" s="200"/>
      <c r="BE22" s="201"/>
      <c r="BF22" s="201"/>
      <c r="BG22" s="203"/>
      <c r="BH22" s="184"/>
      <c r="BI22" s="186"/>
      <c r="BJ22" s="186"/>
      <c r="BK22" s="108">
        <f t="shared" si="8"/>
        <v>39</v>
      </c>
      <c r="BL22" s="72">
        <f t="shared" si="9"/>
        <v>39</v>
      </c>
      <c r="BM22" s="74">
        <f t="shared" si="10"/>
        <v>39</v>
      </c>
      <c r="BN22" s="72">
        <f t="shared" si="11"/>
        <v>39</v>
      </c>
      <c r="BO22" s="72">
        <f t="shared" si="12"/>
        <v>39</v>
      </c>
      <c r="BP22" s="74">
        <f t="shared" si="13"/>
        <v>39</v>
      </c>
      <c r="BQ22" s="83">
        <f t="shared" si="14"/>
        <v>195</v>
      </c>
    </row>
    <row r="23" spans="1:69" ht="15" customHeight="1" thickBot="1">
      <c r="A23" s="187" t="s">
        <v>42</v>
      </c>
      <c r="B23" s="141" t="str">
        <f>'Rozpisky I.liga '!D120</f>
        <v>Kladrubáci MO Kladruby u Vlašimi</v>
      </c>
      <c r="C23" s="150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1"/>
        <v>0</v>
      </c>
      <c r="M23" s="23"/>
      <c r="N23" s="32"/>
      <c r="O23" s="32"/>
      <c r="P23" s="35"/>
      <c r="Q23" s="147">
        <f>SUM(P23:P24)</f>
        <v>0</v>
      </c>
      <c r="R23" s="31">
        <f t="shared" si="2"/>
        <v>0</v>
      </c>
      <c r="S23" s="32">
        <f t="shared" si="3"/>
        <v>0</v>
      </c>
      <c r="T23" s="23"/>
      <c r="U23" s="32"/>
      <c r="V23" s="32"/>
      <c r="W23" s="35"/>
      <c r="X23" s="163">
        <f>SUM(W23:W24)</f>
        <v>0</v>
      </c>
      <c r="Y23" s="189">
        <f>G23+N23+G24+N24+U23+U24</f>
        <v>0</v>
      </c>
      <c r="Z23" s="192">
        <f>H23+O23+H24+O24+V23+V24</f>
        <v>0</v>
      </c>
      <c r="AA23" s="194">
        <f>J23+Q23+X23</f>
        <v>0</v>
      </c>
      <c r="AB23" s="196">
        <f>RANK(BH23,$BH$5:$BH$34,1)</f>
        <v>1</v>
      </c>
      <c r="AC23" s="197" t="s">
        <v>42</v>
      </c>
      <c r="AD23" s="207" t="str">
        <f>B23</f>
        <v>Kladrubáci MO Kladruby u Vlašimi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4"/>
        <v>0</v>
      </c>
      <c r="AM23" s="32">
        <f t="shared" si="5"/>
        <v>0</v>
      </c>
      <c r="AN23" s="23"/>
      <c r="AO23" s="32"/>
      <c r="AP23" s="32"/>
      <c r="AQ23" s="35"/>
      <c r="AR23" s="147">
        <f>SUM(AQ23:AQ24)</f>
        <v>0</v>
      </c>
      <c r="AS23" s="31">
        <f t="shared" si="6"/>
        <v>0</v>
      </c>
      <c r="AT23" s="32">
        <f t="shared" si="7"/>
        <v>0</v>
      </c>
      <c r="AU23" s="23"/>
      <c r="AV23" s="32"/>
      <c r="AW23" s="32"/>
      <c r="AX23" s="35"/>
      <c r="AY23" s="147">
        <f>SUM(AX23:AX24)</f>
        <v>0</v>
      </c>
      <c r="AZ23" s="189">
        <f>AH23+AO23+AH24+AO24+AV23+AV24</f>
        <v>0</v>
      </c>
      <c r="BA23" s="192">
        <f>AI23+AP23+AI24+AP24+AW23+AW24</f>
        <v>0</v>
      </c>
      <c r="BB23" s="194">
        <f>AK23+AR23+AY23</f>
        <v>0</v>
      </c>
      <c r="BC23" s="199">
        <f>RANK(BI23,$BI$5:$BI$34,1)</f>
        <v>1</v>
      </c>
      <c r="BD23" s="200">
        <f>Y23+AZ23</f>
        <v>0</v>
      </c>
      <c r="BE23" s="201">
        <f>Z23+BA23</f>
        <v>0</v>
      </c>
      <c r="BF23" s="202">
        <f>AA23+BB23</f>
        <v>0</v>
      </c>
      <c r="BG23" s="203">
        <f>RANK(BJ23,$BJ$5:$BJ$34,1)</f>
        <v>1</v>
      </c>
      <c r="BH23" s="184">
        <f>SUM(AA23)+(-Z23/1000000000)</f>
        <v>0</v>
      </c>
      <c r="BI23" s="186">
        <f>SUM(BB23)+(-BA23/1000000000)</f>
        <v>0</v>
      </c>
      <c r="BJ23" s="186">
        <f>SUM(BF23)+(-BE23/1000000000)</f>
        <v>0</v>
      </c>
      <c r="BK23" s="109">
        <f t="shared" si="8"/>
        <v>39</v>
      </c>
      <c r="BL23" s="73">
        <f t="shared" si="9"/>
        <v>39</v>
      </c>
      <c r="BM23" s="73">
        <f t="shared" si="10"/>
        <v>39</v>
      </c>
      <c r="BN23" s="73">
        <f t="shared" si="11"/>
        <v>39</v>
      </c>
      <c r="BO23" s="73">
        <f t="shared" si="12"/>
        <v>39</v>
      </c>
      <c r="BP23" s="73">
        <f t="shared" si="13"/>
        <v>39</v>
      </c>
      <c r="BQ23" s="84">
        <f t="shared" si="14"/>
        <v>195</v>
      </c>
    </row>
    <row r="24" spans="1:69" ht="15">
      <c r="A24" s="187"/>
      <c r="B24" s="142"/>
      <c r="C24" s="150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1"/>
        <v>0</v>
      </c>
      <c r="M24" s="28"/>
      <c r="N24" s="37"/>
      <c r="O24" s="37"/>
      <c r="P24" s="39"/>
      <c r="Q24" s="147"/>
      <c r="R24" s="36">
        <f t="shared" si="2"/>
        <v>0</v>
      </c>
      <c r="S24" s="37">
        <f t="shared" si="3"/>
        <v>0</v>
      </c>
      <c r="T24" s="28"/>
      <c r="U24" s="37"/>
      <c r="V24" s="37"/>
      <c r="W24" s="39"/>
      <c r="X24" s="163"/>
      <c r="Y24" s="190"/>
      <c r="Z24" s="193"/>
      <c r="AA24" s="195"/>
      <c r="AB24" s="169"/>
      <c r="AC24" s="197"/>
      <c r="AD24" s="173"/>
      <c r="AE24" s="24"/>
      <c r="AF24" s="25"/>
      <c r="AG24" s="40"/>
      <c r="AH24" s="37"/>
      <c r="AI24" s="37"/>
      <c r="AJ24" s="39"/>
      <c r="AK24" s="147"/>
      <c r="AL24" s="36">
        <f t="shared" si="4"/>
        <v>0</v>
      </c>
      <c r="AM24" s="37">
        <f t="shared" si="5"/>
        <v>0</v>
      </c>
      <c r="AN24" s="28"/>
      <c r="AO24" s="37"/>
      <c r="AP24" s="37"/>
      <c r="AQ24" s="39"/>
      <c r="AR24" s="147"/>
      <c r="AS24" s="36">
        <f t="shared" si="6"/>
        <v>0</v>
      </c>
      <c r="AT24" s="37">
        <f t="shared" si="7"/>
        <v>0</v>
      </c>
      <c r="AU24" s="28"/>
      <c r="AV24" s="37"/>
      <c r="AW24" s="37"/>
      <c r="AX24" s="39"/>
      <c r="AY24" s="147"/>
      <c r="AZ24" s="190"/>
      <c r="BA24" s="193"/>
      <c r="BB24" s="195"/>
      <c r="BC24" s="199"/>
      <c r="BD24" s="200"/>
      <c r="BE24" s="201"/>
      <c r="BF24" s="201"/>
      <c r="BG24" s="203"/>
      <c r="BH24" s="184"/>
      <c r="BI24" s="186"/>
      <c r="BJ24" s="186"/>
      <c r="BK24" s="110">
        <f t="shared" si="8"/>
        <v>39</v>
      </c>
      <c r="BL24" s="74">
        <f t="shared" si="9"/>
        <v>39</v>
      </c>
      <c r="BM24" s="74">
        <f t="shared" si="10"/>
        <v>39</v>
      </c>
      <c r="BN24" s="74">
        <f t="shared" si="11"/>
        <v>39</v>
      </c>
      <c r="BO24" s="74">
        <f t="shared" si="12"/>
        <v>39</v>
      </c>
      <c r="BP24" s="74">
        <f t="shared" si="13"/>
        <v>39</v>
      </c>
      <c r="BQ24" s="85">
        <f t="shared" si="14"/>
        <v>195</v>
      </c>
    </row>
    <row r="25" spans="1:69" ht="15" customHeight="1">
      <c r="A25" s="191" t="s">
        <v>44</v>
      </c>
      <c r="B25" s="143" t="str">
        <f>'Rozpisky I.liga '!D133</f>
        <v>ČRS MO Choceň</v>
      </c>
      <c r="C25" s="150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1"/>
        <v>0</v>
      </c>
      <c r="M25" s="23"/>
      <c r="N25" s="42"/>
      <c r="O25" s="42"/>
      <c r="P25" s="45"/>
      <c r="Q25" s="147">
        <f>SUM(P25:P26)</f>
        <v>0</v>
      </c>
      <c r="R25" s="41">
        <f t="shared" si="2"/>
        <v>0</v>
      </c>
      <c r="S25" s="42">
        <f t="shared" si="3"/>
        <v>0</v>
      </c>
      <c r="T25" s="23"/>
      <c r="U25" s="42"/>
      <c r="V25" s="42"/>
      <c r="W25" s="45"/>
      <c r="X25" s="163">
        <f>SUM(W25:W26)</f>
        <v>0</v>
      </c>
      <c r="Y25" s="189">
        <f>G25+N25+G26+N26+U25+U26</f>
        <v>0</v>
      </c>
      <c r="Z25" s="192">
        <f>H25+O25+H26+O26+V25+V26</f>
        <v>0</v>
      </c>
      <c r="AA25" s="194">
        <f>J25+Q25+X25</f>
        <v>0</v>
      </c>
      <c r="AB25" s="196">
        <f>RANK(BH25,$BH$5:$BH$34,1)</f>
        <v>1</v>
      </c>
      <c r="AC25" s="204" t="s">
        <v>44</v>
      </c>
      <c r="AD25" s="198" t="str">
        <f>B25</f>
        <v>ČRS MO Choceň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4"/>
        <v>0</v>
      </c>
      <c r="AM25" s="42">
        <f t="shared" si="5"/>
        <v>0</v>
      </c>
      <c r="AN25" s="23"/>
      <c r="AO25" s="42"/>
      <c r="AP25" s="42"/>
      <c r="AQ25" s="45"/>
      <c r="AR25" s="147">
        <f>SUM(AQ25:AQ26)</f>
        <v>0</v>
      </c>
      <c r="AS25" s="41">
        <f t="shared" si="6"/>
        <v>0</v>
      </c>
      <c r="AT25" s="42">
        <f t="shared" si="7"/>
        <v>0</v>
      </c>
      <c r="AU25" s="23"/>
      <c r="AV25" s="42"/>
      <c r="AW25" s="42"/>
      <c r="AX25" s="45"/>
      <c r="AY25" s="147">
        <f>SUM(AX25:AX26)</f>
        <v>0</v>
      </c>
      <c r="AZ25" s="189">
        <f>AH25+AO25+AH26+AO26+AV25+AV26</f>
        <v>0</v>
      </c>
      <c r="BA25" s="192">
        <f>AI25+AP25+AI26+AP26+AW25+AW26</f>
        <v>0</v>
      </c>
      <c r="BB25" s="194">
        <f>AK25+AR25+AY25</f>
        <v>0</v>
      </c>
      <c r="BC25" s="199">
        <f>RANK(BI25,$BI$5:$BI$34,1)</f>
        <v>1</v>
      </c>
      <c r="BD25" s="200">
        <f>Y25+AZ25</f>
        <v>0</v>
      </c>
      <c r="BE25" s="201">
        <f>Z25+BA25</f>
        <v>0</v>
      </c>
      <c r="BF25" s="202">
        <f>AA25+BB25</f>
        <v>0</v>
      </c>
      <c r="BG25" s="203">
        <f>RANK(BJ25,$BJ$5:$BJ$34,1)</f>
        <v>1</v>
      </c>
      <c r="BH25" s="184">
        <f>SUM(AA25)+(-Z25/1000000000)</f>
        <v>0</v>
      </c>
      <c r="BI25" s="186">
        <f>SUM(BB25)+(-BA25/1000000000)</f>
        <v>0</v>
      </c>
      <c r="BJ25" s="186">
        <f>SUM(BF25)+(-BE25/1000000000)</f>
        <v>0</v>
      </c>
      <c r="BK25" s="108">
        <f t="shared" si="8"/>
        <v>39</v>
      </c>
      <c r="BL25" s="72">
        <f t="shared" si="9"/>
        <v>39</v>
      </c>
      <c r="BM25" s="73">
        <f t="shared" si="10"/>
        <v>39</v>
      </c>
      <c r="BN25" s="72">
        <f t="shared" si="11"/>
        <v>39</v>
      </c>
      <c r="BO25" s="72">
        <f t="shared" si="12"/>
        <v>39</v>
      </c>
      <c r="BP25" s="73">
        <f t="shared" si="13"/>
        <v>39</v>
      </c>
      <c r="BQ25" s="83">
        <f t="shared" si="14"/>
        <v>195</v>
      </c>
    </row>
    <row r="26" spans="1:69" ht="15">
      <c r="A26" s="191"/>
      <c r="B26" s="142"/>
      <c r="C26" s="150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1"/>
        <v>0</v>
      </c>
      <c r="M26" s="28"/>
      <c r="N26" s="25"/>
      <c r="O26" s="25"/>
      <c r="P26" s="27"/>
      <c r="Q26" s="147"/>
      <c r="R26" s="24">
        <f t="shared" si="2"/>
        <v>0</v>
      </c>
      <c r="S26" s="25">
        <f t="shared" si="3"/>
        <v>0</v>
      </c>
      <c r="T26" s="28"/>
      <c r="U26" s="25"/>
      <c r="V26" s="25"/>
      <c r="W26" s="27"/>
      <c r="X26" s="163"/>
      <c r="Y26" s="190"/>
      <c r="Z26" s="193"/>
      <c r="AA26" s="195"/>
      <c r="AB26" s="169"/>
      <c r="AC26" s="204"/>
      <c r="AD26" s="198"/>
      <c r="AE26" s="36"/>
      <c r="AF26" s="25"/>
      <c r="AG26" s="46"/>
      <c r="AH26" s="25"/>
      <c r="AI26" s="25"/>
      <c r="AJ26" s="27"/>
      <c r="AK26" s="147"/>
      <c r="AL26" s="24">
        <f t="shared" si="4"/>
        <v>0</v>
      </c>
      <c r="AM26" s="25">
        <f t="shared" si="5"/>
        <v>0</v>
      </c>
      <c r="AN26" s="28"/>
      <c r="AO26" s="25"/>
      <c r="AP26" s="25"/>
      <c r="AQ26" s="27"/>
      <c r="AR26" s="147"/>
      <c r="AS26" s="24">
        <f t="shared" si="6"/>
        <v>0</v>
      </c>
      <c r="AT26" s="25">
        <f t="shared" si="7"/>
        <v>0</v>
      </c>
      <c r="AU26" s="28"/>
      <c r="AV26" s="25"/>
      <c r="AW26" s="25"/>
      <c r="AX26" s="27"/>
      <c r="AY26" s="147"/>
      <c r="AZ26" s="190"/>
      <c r="BA26" s="193"/>
      <c r="BB26" s="195"/>
      <c r="BC26" s="199"/>
      <c r="BD26" s="200"/>
      <c r="BE26" s="201"/>
      <c r="BF26" s="201"/>
      <c r="BG26" s="203"/>
      <c r="BH26" s="184"/>
      <c r="BI26" s="186"/>
      <c r="BJ26" s="186"/>
      <c r="BK26" s="108">
        <f t="shared" si="8"/>
        <v>39</v>
      </c>
      <c r="BL26" s="72">
        <f t="shared" si="9"/>
        <v>39</v>
      </c>
      <c r="BM26" s="74">
        <f t="shared" si="10"/>
        <v>39</v>
      </c>
      <c r="BN26" s="72">
        <f t="shared" si="11"/>
        <v>39</v>
      </c>
      <c r="BO26" s="72">
        <f t="shared" si="12"/>
        <v>39</v>
      </c>
      <c r="BP26" s="74">
        <f t="shared" si="13"/>
        <v>39</v>
      </c>
      <c r="BQ26" s="83">
        <f t="shared" si="14"/>
        <v>195</v>
      </c>
    </row>
    <row r="27" spans="1:69" ht="15" customHeight="1">
      <c r="A27" s="187" t="s">
        <v>45</v>
      </c>
      <c r="B27" s="143" t="str">
        <f>'Rozpisky I.liga '!D146</f>
        <v>GION MO ČRS TÁBOR "D"</v>
      </c>
      <c r="C27" s="150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1"/>
        <v>0</v>
      </c>
      <c r="M27" s="23"/>
      <c r="N27" s="42"/>
      <c r="O27" s="42"/>
      <c r="P27" s="35"/>
      <c r="Q27" s="147">
        <f>SUM(P27:P28)</f>
        <v>0</v>
      </c>
      <c r="R27" s="31">
        <f t="shared" si="2"/>
        <v>0</v>
      </c>
      <c r="S27" s="32">
        <f t="shared" si="3"/>
        <v>0</v>
      </c>
      <c r="T27" s="23"/>
      <c r="U27" s="42"/>
      <c r="V27" s="42"/>
      <c r="W27" s="35"/>
      <c r="X27" s="163">
        <f>SUM(W27:W28)</f>
        <v>0</v>
      </c>
      <c r="Y27" s="189">
        <f>G27+N27+G28+N28+U27+U28</f>
        <v>0</v>
      </c>
      <c r="Z27" s="192">
        <f>H27+O27+H28+O28+V27+V28</f>
        <v>0</v>
      </c>
      <c r="AA27" s="194">
        <f>J27+Q27+X27</f>
        <v>0</v>
      </c>
      <c r="AB27" s="196">
        <f>RANK(BH27,$BH$5:$BH$34,1)</f>
        <v>1</v>
      </c>
      <c r="AC27" s="197" t="s">
        <v>45</v>
      </c>
      <c r="AD27" s="198" t="str">
        <f>B27</f>
        <v>GION MO ČRS TÁBOR "D"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4"/>
        <v>0</v>
      </c>
      <c r="AM27" s="32">
        <f t="shared" si="5"/>
        <v>0</v>
      </c>
      <c r="AN27" s="23"/>
      <c r="AO27" s="42"/>
      <c r="AP27" s="42"/>
      <c r="AQ27" s="35"/>
      <c r="AR27" s="147">
        <f>SUM(AQ27:AQ28)</f>
        <v>0</v>
      </c>
      <c r="AS27" s="31">
        <f t="shared" si="6"/>
        <v>0</v>
      </c>
      <c r="AT27" s="32">
        <f t="shared" si="7"/>
        <v>0</v>
      </c>
      <c r="AU27" s="23"/>
      <c r="AV27" s="42"/>
      <c r="AW27" s="42"/>
      <c r="AX27" s="35"/>
      <c r="AY27" s="147">
        <f>SUM(AX27:AX28)</f>
        <v>0</v>
      </c>
      <c r="AZ27" s="189">
        <f>AH27+AO27+AH28+AO28+AV27+AV28</f>
        <v>0</v>
      </c>
      <c r="BA27" s="192">
        <f>AI27+AP27+AI28+AP28+AW27+AW28</f>
        <v>0</v>
      </c>
      <c r="BB27" s="194">
        <f>AK27+AR27+AY27</f>
        <v>0</v>
      </c>
      <c r="BC27" s="199">
        <f>RANK(BI27,$BI$5:$BI$34,1)</f>
        <v>1</v>
      </c>
      <c r="BD27" s="200">
        <f>Y27+AZ27</f>
        <v>0</v>
      </c>
      <c r="BE27" s="201">
        <f>Z27+BA27</f>
        <v>0</v>
      </c>
      <c r="BF27" s="202">
        <f>AA27+BB27</f>
        <v>0</v>
      </c>
      <c r="BG27" s="203">
        <f>RANK(BJ27,$BJ$5:$BJ$34,1)</f>
        <v>1</v>
      </c>
      <c r="BH27" s="184">
        <f>SUM(AA27)+(-Z27/1000000000)</f>
        <v>0</v>
      </c>
      <c r="BI27" s="186">
        <f>SUM(BB27)+(-BA27/1000000000)</f>
        <v>0</v>
      </c>
      <c r="BJ27" s="186">
        <f>SUM(BF27)+(-BE27/1000000000)</f>
        <v>0</v>
      </c>
      <c r="BK27" s="109">
        <f t="shared" si="8"/>
        <v>39</v>
      </c>
      <c r="BL27" s="73">
        <f t="shared" si="9"/>
        <v>39</v>
      </c>
      <c r="BM27" s="73">
        <f t="shared" si="10"/>
        <v>39</v>
      </c>
      <c r="BN27" s="73">
        <f t="shared" si="11"/>
        <v>39</v>
      </c>
      <c r="BO27" s="73">
        <f t="shared" si="12"/>
        <v>39</v>
      </c>
      <c r="BP27" s="73">
        <f t="shared" si="13"/>
        <v>39</v>
      </c>
      <c r="BQ27" s="84">
        <f t="shared" si="14"/>
        <v>195</v>
      </c>
    </row>
    <row r="28" spans="1:69" ht="15">
      <c r="A28" s="187"/>
      <c r="B28" s="144"/>
      <c r="C28" s="150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1"/>
        <v>0</v>
      </c>
      <c r="M28" s="28"/>
      <c r="N28" s="25"/>
      <c r="O28" s="25"/>
      <c r="P28" s="39"/>
      <c r="Q28" s="147"/>
      <c r="R28" s="36">
        <f t="shared" si="2"/>
        <v>0</v>
      </c>
      <c r="S28" s="37">
        <f t="shared" si="3"/>
        <v>0</v>
      </c>
      <c r="T28" s="28"/>
      <c r="U28" s="25"/>
      <c r="V28" s="25"/>
      <c r="W28" s="39"/>
      <c r="X28" s="163"/>
      <c r="Y28" s="190"/>
      <c r="Z28" s="193"/>
      <c r="AA28" s="195"/>
      <c r="AB28" s="169"/>
      <c r="AC28" s="197"/>
      <c r="AD28" s="205"/>
      <c r="AE28" s="24"/>
      <c r="AF28" s="25"/>
      <c r="AG28" s="40"/>
      <c r="AH28" s="37"/>
      <c r="AI28" s="37"/>
      <c r="AJ28" s="39"/>
      <c r="AK28" s="147"/>
      <c r="AL28" s="36">
        <f t="shared" si="4"/>
        <v>0</v>
      </c>
      <c r="AM28" s="37">
        <f t="shared" si="5"/>
        <v>0</v>
      </c>
      <c r="AN28" s="28"/>
      <c r="AO28" s="25"/>
      <c r="AP28" s="25"/>
      <c r="AQ28" s="39"/>
      <c r="AR28" s="147"/>
      <c r="AS28" s="36">
        <f t="shared" si="6"/>
        <v>0</v>
      </c>
      <c r="AT28" s="37">
        <f t="shared" si="7"/>
        <v>0</v>
      </c>
      <c r="AU28" s="28"/>
      <c r="AV28" s="25"/>
      <c r="AW28" s="25"/>
      <c r="AX28" s="39"/>
      <c r="AY28" s="147"/>
      <c r="AZ28" s="190"/>
      <c r="BA28" s="193"/>
      <c r="BB28" s="195"/>
      <c r="BC28" s="199"/>
      <c r="BD28" s="200"/>
      <c r="BE28" s="201"/>
      <c r="BF28" s="201"/>
      <c r="BG28" s="203"/>
      <c r="BH28" s="184"/>
      <c r="BI28" s="186"/>
      <c r="BJ28" s="186"/>
      <c r="BK28" s="110">
        <f t="shared" si="8"/>
        <v>39</v>
      </c>
      <c r="BL28" s="74">
        <f t="shared" si="9"/>
        <v>39</v>
      </c>
      <c r="BM28" s="74">
        <f t="shared" si="10"/>
        <v>39</v>
      </c>
      <c r="BN28" s="74">
        <f t="shared" si="11"/>
        <v>39</v>
      </c>
      <c r="BO28" s="74">
        <f t="shared" si="12"/>
        <v>39</v>
      </c>
      <c r="BP28" s="74">
        <f t="shared" si="13"/>
        <v>39</v>
      </c>
      <c r="BQ28" s="85">
        <f t="shared" si="14"/>
        <v>195</v>
      </c>
    </row>
    <row r="29" spans="1:69" ht="15" customHeight="1" thickBot="1">
      <c r="A29" s="191">
        <v>13</v>
      </c>
      <c r="B29" s="141" t="str">
        <f>'Rozpisky I.liga '!D159</f>
        <v>Zdibáři MO Soutice</v>
      </c>
      <c r="C29" s="150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1"/>
        <v>0</v>
      </c>
      <c r="M29" s="48"/>
      <c r="N29" s="32"/>
      <c r="O29" s="32"/>
      <c r="P29" s="45"/>
      <c r="Q29" s="147">
        <f>SUM(P29:P30)</f>
        <v>0</v>
      </c>
      <c r="R29" s="41">
        <f t="shared" si="2"/>
        <v>0</v>
      </c>
      <c r="S29" s="42">
        <f t="shared" si="3"/>
        <v>0</v>
      </c>
      <c r="T29" s="48"/>
      <c r="U29" s="32"/>
      <c r="V29" s="32"/>
      <c r="W29" s="45"/>
      <c r="X29" s="163">
        <f>SUM(W29:W30)</f>
        <v>0</v>
      </c>
      <c r="Y29" s="189">
        <f>G29+N29+G30+N30+U29+U30</f>
        <v>0</v>
      </c>
      <c r="Z29" s="192">
        <f>H29+O29+H30+O30+V29+V30</f>
        <v>0</v>
      </c>
      <c r="AA29" s="194">
        <f>J29+Q29+X29</f>
        <v>0</v>
      </c>
      <c r="AB29" s="196">
        <f>RANK(BH29,$BH$5:$BH$34,1)</f>
        <v>1</v>
      </c>
      <c r="AC29" s="204">
        <v>13</v>
      </c>
      <c r="AD29" s="207" t="str">
        <f>B29</f>
        <v>Zdibáři MO Soutice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4"/>
        <v>0</v>
      </c>
      <c r="AM29" s="42">
        <f t="shared" si="5"/>
        <v>0</v>
      </c>
      <c r="AN29" s="48"/>
      <c r="AO29" s="32"/>
      <c r="AP29" s="32"/>
      <c r="AQ29" s="45"/>
      <c r="AR29" s="147">
        <f>SUM(AQ29:AQ30)</f>
        <v>0</v>
      </c>
      <c r="AS29" s="41">
        <f t="shared" si="6"/>
        <v>0</v>
      </c>
      <c r="AT29" s="42">
        <f t="shared" si="7"/>
        <v>0</v>
      </c>
      <c r="AU29" s="48"/>
      <c r="AV29" s="32"/>
      <c r="AW29" s="32"/>
      <c r="AX29" s="45"/>
      <c r="AY29" s="147">
        <f>SUM(AX29:AX30)</f>
        <v>0</v>
      </c>
      <c r="AZ29" s="189">
        <f>AH29+AO29+AH30+AO30+AV29+AV30</f>
        <v>0</v>
      </c>
      <c r="BA29" s="192">
        <f>AI29+AP29+AI30+AP30+AW29+AW30</f>
        <v>0</v>
      </c>
      <c r="BB29" s="194">
        <f>AK29+AR29+AY29</f>
        <v>0</v>
      </c>
      <c r="BC29" s="199">
        <f>RANK(BI29,$BI$5:$BI$34,1)</f>
        <v>1</v>
      </c>
      <c r="BD29" s="200">
        <f>Y29+AZ29</f>
        <v>0</v>
      </c>
      <c r="BE29" s="201">
        <f>Z29+BA29</f>
        <v>0</v>
      </c>
      <c r="BF29" s="202">
        <f>AA29+BB29</f>
        <v>0</v>
      </c>
      <c r="BG29" s="203">
        <f>RANK(BJ29,$BJ$5:$BJ$34,1)</f>
        <v>1</v>
      </c>
      <c r="BH29" s="184">
        <f>SUM(AA29)+(-Z29/1000000000)</f>
        <v>0</v>
      </c>
      <c r="BI29" s="186">
        <f>SUM(BB29)+(-BA29/1000000000)</f>
        <v>0</v>
      </c>
      <c r="BJ29" s="186">
        <f>SUM(BF29)+(-BE29/1000000000)</f>
        <v>0</v>
      </c>
      <c r="BK29" s="108">
        <f t="shared" si="8"/>
        <v>39</v>
      </c>
      <c r="BL29" s="72">
        <f t="shared" si="9"/>
        <v>39</v>
      </c>
      <c r="BM29" s="73">
        <f t="shared" si="10"/>
        <v>39</v>
      </c>
      <c r="BN29" s="72">
        <f t="shared" si="11"/>
        <v>39</v>
      </c>
      <c r="BO29" s="72">
        <f t="shared" si="12"/>
        <v>39</v>
      </c>
      <c r="BP29" s="73">
        <f t="shared" si="13"/>
        <v>39</v>
      </c>
      <c r="BQ29" s="83">
        <f t="shared" si="14"/>
        <v>195</v>
      </c>
    </row>
    <row r="30" spans="1:69" ht="15">
      <c r="A30" s="191"/>
      <c r="B30" s="142"/>
      <c r="C30" s="150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1"/>
        <v>0</v>
      </c>
      <c r="M30" s="28"/>
      <c r="N30" s="37"/>
      <c r="O30" s="37"/>
      <c r="P30" s="39"/>
      <c r="Q30" s="147"/>
      <c r="R30" s="24">
        <f t="shared" si="2"/>
        <v>0</v>
      </c>
      <c r="S30" s="25">
        <f t="shared" si="3"/>
        <v>0</v>
      </c>
      <c r="T30" s="28"/>
      <c r="U30" s="37"/>
      <c r="V30" s="37"/>
      <c r="W30" s="39"/>
      <c r="X30" s="163"/>
      <c r="Y30" s="190"/>
      <c r="Z30" s="193"/>
      <c r="AA30" s="195"/>
      <c r="AB30" s="169"/>
      <c r="AC30" s="204"/>
      <c r="AD30" s="173"/>
      <c r="AE30" s="31"/>
      <c r="AF30" s="25"/>
      <c r="AG30" s="46"/>
      <c r="AH30" s="25"/>
      <c r="AI30" s="25"/>
      <c r="AJ30" s="39"/>
      <c r="AK30" s="147"/>
      <c r="AL30" s="24">
        <f t="shared" si="4"/>
        <v>0</v>
      </c>
      <c r="AM30" s="25">
        <f t="shared" si="5"/>
        <v>0</v>
      </c>
      <c r="AN30" s="28"/>
      <c r="AO30" s="37"/>
      <c r="AP30" s="37"/>
      <c r="AQ30" s="39"/>
      <c r="AR30" s="147"/>
      <c r="AS30" s="24">
        <f t="shared" si="6"/>
        <v>0</v>
      </c>
      <c r="AT30" s="25">
        <f t="shared" si="7"/>
        <v>0</v>
      </c>
      <c r="AU30" s="28"/>
      <c r="AV30" s="37"/>
      <c r="AW30" s="37"/>
      <c r="AX30" s="39"/>
      <c r="AY30" s="147"/>
      <c r="AZ30" s="190"/>
      <c r="BA30" s="193"/>
      <c r="BB30" s="195"/>
      <c r="BC30" s="199"/>
      <c r="BD30" s="200"/>
      <c r="BE30" s="201"/>
      <c r="BF30" s="201"/>
      <c r="BG30" s="203"/>
      <c r="BH30" s="184"/>
      <c r="BI30" s="186"/>
      <c r="BJ30" s="186"/>
      <c r="BK30" s="108">
        <f t="shared" si="8"/>
        <v>39</v>
      </c>
      <c r="BL30" s="72">
        <f t="shared" si="9"/>
        <v>39</v>
      </c>
      <c r="BM30" s="74">
        <f t="shared" si="10"/>
        <v>39</v>
      </c>
      <c r="BN30" s="72">
        <f t="shared" si="11"/>
        <v>39</v>
      </c>
      <c r="BO30" s="72">
        <f t="shared" si="12"/>
        <v>39</v>
      </c>
      <c r="BP30" s="74">
        <f t="shared" si="13"/>
        <v>39</v>
      </c>
      <c r="BQ30" s="83">
        <f t="shared" si="14"/>
        <v>195</v>
      </c>
    </row>
    <row r="31" spans="1:69" ht="15" customHeight="1">
      <c r="A31" s="187">
        <v>14</v>
      </c>
      <c r="B31" s="143" t="str">
        <f>'Rozpisky I.liga '!D172</f>
        <v>Favorite team MO Brandýs nad Labem</v>
      </c>
      <c r="C31" s="150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1"/>
        <v>0</v>
      </c>
      <c r="M31" s="23"/>
      <c r="N31" s="42"/>
      <c r="O31" s="42"/>
      <c r="P31" s="45"/>
      <c r="Q31" s="147">
        <f>SUM(P31:P32)</f>
        <v>0</v>
      </c>
      <c r="R31" s="31">
        <f t="shared" si="2"/>
        <v>0</v>
      </c>
      <c r="S31" s="32">
        <f t="shared" si="3"/>
        <v>0</v>
      </c>
      <c r="T31" s="23"/>
      <c r="U31" s="42"/>
      <c r="V31" s="42"/>
      <c r="W31" s="45"/>
      <c r="X31" s="163">
        <f>SUM(W31:W32)</f>
        <v>0</v>
      </c>
      <c r="Y31" s="189">
        <f>G31+N31+G32+N32+U31+U32</f>
        <v>0</v>
      </c>
      <c r="Z31" s="192">
        <f>H31+O31+H32+O32+V31+V32</f>
        <v>0</v>
      </c>
      <c r="AA31" s="194">
        <f>J31+Q31+X31</f>
        <v>0</v>
      </c>
      <c r="AB31" s="196">
        <f>RANK(BH31,$BH$5:$BH$34,1)</f>
        <v>1</v>
      </c>
      <c r="AC31" s="197">
        <v>14</v>
      </c>
      <c r="AD31" s="198" t="str">
        <f>B31</f>
        <v>Favorite team MO Brandýs nad Labem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4"/>
        <v>0</v>
      </c>
      <c r="AM31" s="32">
        <f t="shared" si="5"/>
        <v>0</v>
      </c>
      <c r="AN31" s="23"/>
      <c r="AO31" s="42"/>
      <c r="AP31" s="42"/>
      <c r="AQ31" s="45"/>
      <c r="AR31" s="147">
        <f>SUM(AQ31:AQ32)</f>
        <v>0</v>
      </c>
      <c r="AS31" s="31">
        <f t="shared" si="6"/>
        <v>0</v>
      </c>
      <c r="AT31" s="32">
        <f t="shared" si="7"/>
        <v>0</v>
      </c>
      <c r="AU31" s="23"/>
      <c r="AV31" s="42"/>
      <c r="AW31" s="42"/>
      <c r="AX31" s="45"/>
      <c r="AY31" s="147">
        <f>SUM(AX31:AX32)</f>
        <v>0</v>
      </c>
      <c r="AZ31" s="189">
        <f>AH31+AO31+AH32+AO32+AV31+AV32</f>
        <v>0</v>
      </c>
      <c r="BA31" s="192">
        <f>AI31+AP31+AI32+AP32+AW31+AW32</f>
        <v>0</v>
      </c>
      <c r="BB31" s="194">
        <f>AK31+AR31+AY31</f>
        <v>0</v>
      </c>
      <c r="BC31" s="199">
        <f>RANK(BI31,$BI$5:$BI$34,1)</f>
        <v>1</v>
      </c>
      <c r="BD31" s="200">
        <f>Y31+AZ31</f>
        <v>0</v>
      </c>
      <c r="BE31" s="201">
        <f>Z31+BA31</f>
        <v>0</v>
      </c>
      <c r="BF31" s="202">
        <f>AA31+BB31</f>
        <v>0</v>
      </c>
      <c r="BG31" s="203">
        <f>RANK(BJ31,$BJ$5:$BJ$34,1)</f>
        <v>1</v>
      </c>
      <c r="BH31" s="184">
        <f>SUM(AA31)+(-Z31/1000000000)</f>
        <v>0</v>
      </c>
      <c r="BI31" s="186">
        <f>SUM(BB31)+(-BA31/1000000000)</f>
        <v>0</v>
      </c>
      <c r="BJ31" s="186">
        <f>SUM(BF31)+(-BE31/1000000000)</f>
        <v>0</v>
      </c>
      <c r="BK31" s="109">
        <f t="shared" si="8"/>
        <v>39</v>
      </c>
      <c r="BL31" s="73">
        <f t="shared" si="9"/>
        <v>39</v>
      </c>
      <c r="BM31" s="73">
        <f t="shared" si="10"/>
        <v>39</v>
      </c>
      <c r="BN31" s="73">
        <f t="shared" si="11"/>
        <v>39</v>
      </c>
      <c r="BO31" s="73">
        <f t="shared" si="12"/>
        <v>39</v>
      </c>
      <c r="BP31" s="73">
        <f t="shared" si="13"/>
        <v>39</v>
      </c>
      <c r="BQ31" s="84">
        <f t="shared" si="14"/>
        <v>195</v>
      </c>
    </row>
    <row r="32" spans="1:69" ht="15">
      <c r="A32" s="187"/>
      <c r="B32" s="142"/>
      <c r="C32" s="150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1"/>
        <v>0</v>
      </c>
      <c r="M32" s="28"/>
      <c r="N32" s="25"/>
      <c r="O32" s="25"/>
      <c r="P32" s="27"/>
      <c r="Q32" s="147"/>
      <c r="R32" s="36">
        <f t="shared" si="2"/>
        <v>0</v>
      </c>
      <c r="S32" s="37">
        <f t="shared" si="3"/>
        <v>0</v>
      </c>
      <c r="T32" s="28"/>
      <c r="U32" s="25"/>
      <c r="V32" s="25"/>
      <c r="W32" s="27"/>
      <c r="X32" s="163"/>
      <c r="Y32" s="190"/>
      <c r="Z32" s="193"/>
      <c r="AA32" s="195"/>
      <c r="AB32" s="169"/>
      <c r="AC32" s="197"/>
      <c r="AD32" s="198"/>
      <c r="AE32" s="24"/>
      <c r="AF32" s="25"/>
      <c r="AG32" s="40"/>
      <c r="AH32" s="37"/>
      <c r="AI32" s="37"/>
      <c r="AJ32" s="27"/>
      <c r="AK32" s="147"/>
      <c r="AL32" s="36">
        <f t="shared" si="4"/>
        <v>0</v>
      </c>
      <c r="AM32" s="37">
        <f t="shared" si="5"/>
        <v>0</v>
      </c>
      <c r="AN32" s="28"/>
      <c r="AO32" s="25"/>
      <c r="AP32" s="25"/>
      <c r="AQ32" s="27"/>
      <c r="AR32" s="147"/>
      <c r="AS32" s="36">
        <f t="shared" si="6"/>
        <v>0</v>
      </c>
      <c r="AT32" s="37">
        <f t="shared" si="7"/>
        <v>0</v>
      </c>
      <c r="AU32" s="28"/>
      <c r="AV32" s="25"/>
      <c r="AW32" s="25"/>
      <c r="AX32" s="27"/>
      <c r="AY32" s="147"/>
      <c r="AZ32" s="190"/>
      <c r="BA32" s="193"/>
      <c r="BB32" s="195"/>
      <c r="BC32" s="199"/>
      <c r="BD32" s="200"/>
      <c r="BE32" s="201"/>
      <c r="BF32" s="201"/>
      <c r="BG32" s="203"/>
      <c r="BH32" s="184"/>
      <c r="BI32" s="186"/>
      <c r="BJ32" s="186"/>
      <c r="BK32" s="110">
        <f t="shared" si="8"/>
        <v>39</v>
      </c>
      <c r="BL32" s="74">
        <f t="shared" si="9"/>
        <v>39</v>
      </c>
      <c r="BM32" s="74">
        <f t="shared" si="10"/>
        <v>39</v>
      </c>
      <c r="BN32" s="74">
        <f t="shared" si="11"/>
        <v>39</v>
      </c>
      <c r="BO32" s="74">
        <f t="shared" si="12"/>
        <v>39</v>
      </c>
      <c r="BP32" s="74">
        <f t="shared" si="13"/>
        <v>39</v>
      </c>
      <c r="BQ32" s="85">
        <f t="shared" si="14"/>
        <v>195</v>
      </c>
    </row>
    <row r="33" spans="1:69" ht="15" customHeight="1">
      <c r="A33" s="191"/>
      <c r="B33" s="143"/>
      <c r="C33" s="150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3"/>
      <c r="Y33" s="210"/>
      <c r="Z33" s="213"/>
      <c r="AA33" s="211"/>
      <c r="AB33" s="196"/>
      <c r="AC33" s="204"/>
      <c r="AD33" s="198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10"/>
      <c r="BA33" s="213"/>
      <c r="BB33" s="211"/>
      <c r="BC33" s="199"/>
      <c r="BD33" s="200"/>
      <c r="BE33" s="201"/>
      <c r="BF33" s="202"/>
      <c r="BG33" s="203"/>
      <c r="BH33" s="184"/>
      <c r="BI33" s="186"/>
      <c r="BJ33" s="186"/>
      <c r="BK33" s="108"/>
      <c r="BL33" s="72"/>
      <c r="BM33" s="73"/>
      <c r="BN33" s="72"/>
      <c r="BO33" s="72"/>
      <c r="BP33" s="73"/>
      <c r="BQ33" s="83"/>
    </row>
    <row r="34" spans="1:69" ht="15">
      <c r="A34" s="191"/>
      <c r="B34" s="144"/>
      <c r="C34" s="150"/>
      <c r="D34" s="104"/>
      <c r="E34" s="105"/>
      <c r="F34" s="106"/>
      <c r="G34" s="105"/>
      <c r="H34" s="105"/>
      <c r="I34" s="98"/>
      <c r="J34" s="209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3"/>
      <c r="Y34" s="190"/>
      <c r="Z34" s="193"/>
      <c r="AA34" s="195"/>
      <c r="AB34" s="169"/>
      <c r="AC34" s="204"/>
      <c r="AD34" s="205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90"/>
      <c r="BA34" s="193"/>
      <c r="BB34" s="195"/>
      <c r="BC34" s="199"/>
      <c r="BD34" s="200"/>
      <c r="BE34" s="201"/>
      <c r="BF34" s="201"/>
      <c r="BG34" s="203"/>
      <c r="BH34" s="184"/>
      <c r="BI34" s="186"/>
      <c r="BJ34" s="186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4"/>
      <c r="B35" s="141"/>
      <c r="C35" s="216"/>
      <c r="D35" s="102"/>
      <c r="E35" s="32"/>
      <c r="F35" s="33"/>
      <c r="G35" s="32"/>
      <c r="H35" s="32"/>
      <c r="I35" s="35"/>
      <c r="J35" s="218"/>
      <c r="K35" s="99"/>
      <c r="L35" s="32"/>
      <c r="M35" s="23"/>
      <c r="N35" s="42"/>
      <c r="O35" s="42"/>
      <c r="P35" s="45"/>
      <c r="Q35" s="220"/>
      <c r="R35" s="99"/>
      <c r="S35" s="32"/>
      <c r="T35" s="23"/>
      <c r="U35" s="42"/>
      <c r="V35" s="42"/>
      <c r="W35" s="45"/>
      <c r="X35" s="240"/>
      <c r="Y35" s="210"/>
      <c r="Z35" s="213"/>
      <c r="AA35" s="211"/>
      <c r="AB35" s="196"/>
      <c r="AC35" s="232"/>
      <c r="AD35" s="207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20"/>
      <c r="AZ35" s="210"/>
      <c r="BA35" s="213"/>
      <c r="BB35" s="211"/>
      <c r="BC35" s="199"/>
      <c r="BD35" s="222"/>
      <c r="BE35" s="235"/>
      <c r="BF35" s="228"/>
      <c r="BG35" s="203"/>
      <c r="BH35" s="184"/>
      <c r="BI35" s="186"/>
      <c r="BJ35" s="186"/>
      <c r="BK35" s="109"/>
      <c r="BL35" s="73"/>
      <c r="BM35" s="30"/>
      <c r="BN35" s="73"/>
      <c r="BO35" s="73"/>
      <c r="BP35" s="30"/>
      <c r="BQ35" s="84"/>
    </row>
    <row r="36" spans="1:69" ht="15.75" thickBot="1">
      <c r="A36" s="215"/>
      <c r="B36" s="145"/>
      <c r="C36" s="217"/>
      <c r="D36" s="101"/>
      <c r="E36" s="87"/>
      <c r="F36" s="88"/>
      <c r="G36" s="87"/>
      <c r="H36" s="87"/>
      <c r="I36" s="89"/>
      <c r="J36" s="219"/>
      <c r="K36" s="100"/>
      <c r="L36" s="87"/>
      <c r="M36" s="90"/>
      <c r="N36" s="87"/>
      <c r="O36" s="87"/>
      <c r="P36" s="89"/>
      <c r="Q36" s="212"/>
      <c r="R36" s="100"/>
      <c r="S36" s="87"/>
      <c r="T36" s="90"/>
      <c r="U36" s="87"/>
      <c r="V36" s="87"/>
      <c r="W36" s="89"/>
      <c r="X36" s="241"/>
      <c r="Y36" s="225"/>
      <c r="Z36" s="226"/>
      <c r="AA36" s="227"/>
      <c r="AB36" s="231"/>
      <c r="AC36" s="233"/>
      <c r="AD36" s="234"/>
      <c r="AE36" s="86"/>
      <c r="AF36" s="87"/>
      <c r="AG36" s="88"/>
      <c r="AH36" s="87"/>
      <c r="AI36" s="87"/>
      <c r="AJ36" s="89"/>
      <c r="AK36" s="212"/>
      <c r="AL36" s="86"/>
      <c r="AM36" s="87"/>
      <c r="AN36" s="90"/>
      <c r="AO36" s="87"/>
      <c r="AP36" s="87"/>
      <c r="AQ36" s="89"/>
      <c r="AR36" s="212"/>
      <c r="AS36" s="100"/>
      <c r="AT36" s="87"/>
      <c r="AU36" s="90"/>
      <c r="AV36" s="87"/>
      <c r="AW36" s="87"/>
      <c r="AX36" s="89"/>
      <c r="AY36" s="212"/>
      <c r="AZ36" s="225"/>
      <c r="BA36" s="226"/>
      <c r="BB36" s="227"/>
      <c r="BC36" s="199"/>
      <c r="BD36" s="223"/>
      <c r="BE36" s="229"/>
      <c r="BF36" s="229"/>
      <c r="BG36" s="203"/>
      <c r="BH36" s="230"/>
      <c r="BI36" s="221"/>
      <c r="BJ36" s="221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224" t="s">
        <v>48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37"/>
      <c r="X38" s="237"/>
      <c r="Y38" s="224"/>
      <c r="Z38" s="224"/>
      <c r="AF38" s="238" t="s">
        <v>49</v>
      </c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39"/>
      <c r="AZ38" s="238"/>
      <c r="BA38" s="238"/>
      <c r="BB38" s="224" t="s">
        <v>25</v>
      </c>
      <c r="BC38" s="224"/>
    </row>
    <row r="39" spans="5:55" ht="15.75" thickBot="1">
      <c r="E39" s="49" t="s">
        <v>50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6"/>
      <c r="J39" s="236"/>
      <c r="K39" s="236"/>
      <c r="L39" s="236"/>
      <c r="M39" s="236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6"/>
      <c r="Q39" s="236"/>
      <c r="R39" s="236"/>
      <c r="S39" s="236"/>
      <c r="T39" s="236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51</v>
      </c>
      <c r="Z39" s="52" t="s">
        <v>52</v>
      </c>
      <c r="AF39" s="49" t="s">
        <v>50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6"/>
      <c r="AK39" s="236"/>
      <c r="AL39" s="236"/>
      <c r="AM39" s="236"/>
      <c r="AN39" s="236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6"/>
      <c r="AR39" s="236"/>
      <c r="AS39" s="236"/>
      <c r="AT39" s="236"/>
      <c r="AU39" s="236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51</v>
      </c>
      <c r="BA39" s="51" t="s">
        <v>52</v>
      </c>
      <c r="BB39" s="53" t="s">
        <v>51</v>
      </c>
      <c r="BC39" s="54" t="s">
        <v>52</v>
      </c>
    </row>
    <row r="40" spans="5:55" ht="15.75" thickBot="1">
      <c r="E40" s="55" t="s">
        <v>92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6"/>
      <c r="J40" s="236"/>
      <c r="K40" s="236"/>
      <c r="L40" s="236"/>
      <c r="M40" s="236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6"/>
      <c r="Q40" s="236"/>
      <c r="R40" s="236"/>
      <c r="S40" s="236"/>
      <c r="T40" s="236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92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6"/>
      <c r="AK40" s="236"/>
      <c r="AL40" s="236"/>
      <c r="AM40" s="236"/>
      <c r="AN40" s="236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6"/>
      <c r="AR40" s="236"/>
      <c r="AS40" s="236"/>
      <c r="AT40" s="236"/>
      <c r="AU40" s="236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25</v>
      </c>
      <c r="F41" s="61"/>
      <c r="G41" s="61">
        <f>G40+G39</f>
        <v>0</v>
      </c>
      <c r="H41" s="61">
        <f>H40+H39</f>
        <v>0</v>
      </c>
      <c r="I41" s="236"/>
      <c r="J41" s="236"/>
      <c r="K41" s="236"/>
      <c r="L41" s="236"/>
      <c r="M41" s="236"/>
      <c r="N41" s="61">
        <f>N40+N39</f>
        <v>0</v>
      </c>
      <c r="O41" s="61">
        <f>O40+O39</f>
        <v>0</v>
      </c>
      <c r="P41" s="236"/>
      <c r="Q41" s="236"/>
      <c r="R41" s="236"/>
      <c r="S41" s="236"/>
      <c r="T41" s="236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25</v>
      </c>
      <c r="AG41" s="61"/>
      <c r="AH41" s="61">
        <f>AH40+AH39</f>
        <v>0</v>
      </c>
      <c r="AI41" s="61">
        <f>AI40+AI39</f>
        <v>0</v>
      </c>
      <c r="AJ41" s="236"/>
      <c r="AK41" s="236"/>
      <c r="AL41" s="236"/>
      <c r="AM41" s="236"/>
      <c r="AN41" s="236"/>
      <c r="AO41" s="61">
        <f>AO40+AO39</f>
        <v>0</v>
      </c>
      <c r="AP41" s="61">
        <f>AP40+AP39</f>
        <v>0</v>
      </c>
      <c r="AQ41" s="236"/>
      <c r="AR41" s="236"/>
      <c r="AS41" s="236"/>
      <c r="AT41" s="236"/>
      <c r="AU41" s="236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53</v>
      </c>
    </row>
    <row r="47" ht="19.5">
      <c r="AE47" s="65" t="s">
        <v>54</v>
      </c>
    </row>
  </sheetData>
  <sheetProtection selectLockedCells="1" selectUnlockedCells="1"/>
  <mergeCells count="434"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  <mergeCell ref="AY13:AY14"/>
    <mergeCell ref="AY15:AY16"/>
    <mergeCell ref="AY17:AY18"/>
    <mergeCell ref="AY19:AY20"/>
    <mergeCell ref="AY21:AY22"/>
    <mergeCell ref="AY23:AY2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B31:AB32"/>
    <mergeCell ref="AC31:AC32"/>
    <mergeCell ref="AD31:AD32"/>
    <mergeCell ref="AK31:AK32"/>
    <mergeCell ref="AR31:AR32"/>
    <mergeCell ref="BE29:BE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BE27:BE28"/>
    <mergeCell ref="BF27:BF28"/>
    <mergeCell ref="BG27:BG28"/>
    <mergeCell ref="BH27:BH28"/>
    <mergeCell ref="BI27:BI28"/>
    <mergeCell ref="BJ27:BJ28"/>
    <mergeCell ref="AR27:AR28"/>
    <mergeCell ref="AZ27:AZ28"/>
    <mergeCell ref="BA27:BA28"/>
    <mergeCell ref="BB27:BB28"/>
    <mergeCell ref="BC27:BC28"/>
    <mergeCell ref="BD27:BD28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A25:AA26"/>
    <mergeCell ref="AB25:AB26"/>
    <mergeCell ref="AC25:AC26"/>
    <mergeCell ref="AD25:AD26"/>
    <mergeCell ref="AK25:AK26"/>
    <mergeCell ref="AR25:AR26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BB23:BB24"/>
    <mergeCell ref="BC23:BC24"/>
    <mergeCell ref="BD23:BD24"/>
    <mergeCell ref="BE23:BE24"/>
    <mergeCell ref="BF23:BF24"/>
    <mergeCell ref="BG23:BG24"/>
    <mergeCell ref="AC23:AC24"/>
    <mergeCell ref="AD23:AD24"/>
    <mergeCell ref="AK23:AK24"/>
    <mergeCell ref="AR23:AR24"/>
    <mergeCell ref="AZ23:AZ24"/>
    <mergeCell ref="BA23:BA24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BD21:BD22"/>
    <mergeCell ref="BE21:BE22"/>
    <mergeCell ref="BF21:BF22"/>
    <mergeCell ref="BG21:BG22"/>
    <mergeCell ref="BH21:BH22"/>
    <mergeCell ref="BI21:BI22"/>
    <mergeCell ref="AK21:AK22"/>
    <mergeCell ref="AR21:AR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19:AA20"/>
    <mergeCell ref="AB19:AB20"/>
    <mergeCell ref="AC19:AC20"/>
    <mergeCell ref="AD19:AD20"/>
    <mergeCell ref="AK19:AK20"/>
    <mergeCell ref="AR19:AR20"/>
    <mergeCell ref="A19:A20"/>
    <mergeCell ref="C19:C20"/>
    <mergeCell ref="J19:J20"/>
    <mergeCell ref="Q19:Q20"/>
    <mergeCell ref="Y19:Y20"/>
    <mergeCell ref="Z19:Z20"/>
    <mergeCell ref="X19:X20"/>
    <mergeCell ref="BE17:BE18"/>
    <mergeCell ref="BF17:BF18"/>
    <mergeCell ref="BG17:BG18"/>
    <mergeCell ref="BH17:BH18"/>
    <mergeCell ref="BI17:BI18"/>
    <mergeCell ref="BJ17:BJ18"/>
    <mergeCell ref="AR17:AR18"/>
    <mergeCell ref="AZ17:AZ18"/>
    <mergeCell ref="BA17:BA18"/>
    <mergeCell ref="BB17:BB18"/>
    <mergeCell ref="BC17:BC18"/>
    <mergeCell ref="BD17:BD18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BE15:BE16"/>
    <mergeCell ref="BF15:BF16"/>
    <mergeCell ref="BG15:BG16"/>
    <mergeCell ref="BH15:BH16"/>
    <mergeCell ref="BI15:BI16"/>
    <mergeCell ref="BJ15:BJ16"/>
    <mergeCell ref="AR15:AR16"/>
    <mergeCell ref="AZ15:AZ16"/>
    <mergeCell ref="BA15:BA16"/>
    <mergeCell ref="BB15:BB16"/>
    <mergeCell ref="BC15:BC16"/>
    <mergeCell ref="BD15:BD16"/>
    <mergeCell ref="Z15:Z16"/>
    <mergeCell ref="AA15:AA16"/>
    <mergeCell ref="AB15:AB16"/>
    <mergeCell ref="AC15:AC16"/>
    <mergeCell ref="AD15:AD16"/>
    <mergeCell ref="AK15:AK16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AZ13:AZ14"/>
    <mergeCell ref="BA13:BA14"/>
    <mergeCell ref="BB13:BB14"/>
    <mergeCell ref="BC13:BC14"/>
    <mergeCell ref="BD13:BD14"/>
    <mergeCell ref="BE13:BE14"/>
    <mergeCell ref="AA13:AA14"/>
    <mergeCell ref="AB13:AB14"/>
    <mergeCell ref="AC13:AC14"/>
    <mergeCell ref="AD13:AD14"/>
    <mergeCell ref="AK13:AK14"/>
    <mergeCell ref="AR13:AR14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BB11:BB12"/>
    <mergeCell ref="BC11:BC12"/>
    <mergeCell ref="BD11:BD12"/>
    <mergeCell ref="BE11:BE12"/>
    <mergeCell ref="BF11:BF12"/>
    <mergeCell ref="BG11:BG12"/>
    <mergeCell ref="AC11:AC12"/>
    <mergeCell ref="AD11:AD12"/>
    <mergeCell ref="AK11:AK12"/>
    <mergeCell ref="AR11:AR12"/>
    <mergeCell ref="AZ11:AZ12"/>
    <mergeCell ref="BA11:BA12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BD9:BD10"/>
    <mergeCell ref="BE9:BE10"/>
    <mergeCell ref="BF9:BF10"/>
    <mergeCell ref="BG9:BG10"/>
    <mergeCell ref="BH9:BH10"/>
    <mergeCell ref="BI9:BI10"/>
    <mergeCell ref="AK9:AK10"/>
    <mergeCell ref="AR9:AR10"/>
    <mergeCell ref="AZ9:AZ10"/>
    <mergeCell ref="BA9:BA10"/>
    <mergeCell ref="BB9:BB10"/>
    <mergeCell ref="BC9:BC10"/>
    <mergeCell ref="Y9:Y10"/>
    <mergeCell ref="Z9:Z10"/>
    <mergeCell ref="AA9:AA10"/>
    <mergeCell ref="AB9:AB10"/>
    <mergeCell ref="AC9:AC10"/>
    <mergeCell ref="AD9:AD10"/>
    <mergeCell ref="BE7:BE8"/>
    <mergeCell ref="BF7:BF8"/>
    <mergeCell ref="BG7:BG8"/>
    <mergeCell ref="BH7:BH8"/>
    <mergeCell ref="BI7:BI8"/>
    <mergeCell ref="BJ7:BJ8"/>
    <mergeCell ref="AR7:AR8"/>
    <mergeCell ref="AZ7:AZ8"/>
    <mergeCell ref="BA7:BA8"/>
    <mergeCell ref="BB7:BB8"/>
    <mergeCell ref="BC7:BC8"/>
    <mergeCell ref="BD7:BD8"/>
    <mergeCell ref="Z7:Z8"/>
    <mergeCell ref="AA7:AA8"/>
    <mergeCell ref="AB7:AB8"/>
    <mergeCell ref="AC7:AC8"/>
    <mergeCell ref="AD7:AD8"/>
    <mergeCell ref="AK7:AK8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BE5:BE6"/>
    <mergeCell ref="BF5:BF6"/>
    <mergeCell ref="BG5:BG6"/>
    <mergeCell ref="BH5:BH6"/>
    <mergeCell ref="BI5:BI6"/>
    <mergeCell ref="BJ5:BJ6"/>
    <mergeCell ref="AR5:AR6"/>
    <mergeCell ref="AZ5:AZ6"/>
    <mergeCell ref="BA5:BA6"/>
    <mergeCell ref="BB5:BB6"/>
    <mergeCell ref="BC5:BC6"/>
    <mergeCell ref="BD5:BD6"/>
    <mergeCell ref="Z5:Z6"/>
    <mergeCell ref="AA5:AA6"/>
    <mergeCell ref="AB5:AB6"/>
    <mergeCell ref="AC5:AC6"/>
    <mergeCell ref="AD5:AD6"/>
    <mergeCell ref="AK5:AK6"/>
    <mergeCell ref="A5:A6"/>
    <mergeCell ref="B5:B6"/>
    <mergeCell ref="C5:C6"/>
    <mergeCell ref="J5:J6"/>
    <mergeCell ref="Q5:Q6"/>
    <mergeCell ref="Y5:Y6"/>
    <mergeCell ref="X5:X6"/>
    <mergeCell ref="Y3:AB3"/>
    <mergeCell ref="AE3:AK3"/>
    <mergeCell ref="AL3:AR3"/>
    <mergeCell ref="AZ3:BC3"/>
    <mergeCell ref="BD3:BG3"/>
    <mergeCell ref="A4:B4"/>
    <mergeCell ref="AC4:AD4"/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AE44" sqref="AE44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101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101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6" t="s">
        <v>5</v>
      </c>
      <c r="E3" s="146"/>
      <c r="F3" s="146"/>
      <c r="G3" s="146"/>
      <c r="H3" s="146"/>
      <c r="I3" s="146"/>
      <c r="J3" s="146"/>
      <c r="K3" s="146" t="s">
        <v>6</v>
      </c>
      <c r="L3" s="146"/>
      <c r="M3" s="146"/>
      <c r="N3" s="146"/>
      <c r="O3" s="146"/>
      <c r="P3" s="146"/>
      <c r="Q3" s="146"/>
      <c r="R3" s="146" t="s">
        <v>8</v>
      </c>
      <c r="S3" s="146"/>
      <c r="T3" s="146"/>
      <c r="U3" s="146"/>
      <c r="V3" s="146"/>
      <c r="W3" s="146"/>
      <c r="X3" s="146"/>
      <c r="Y3" s="151" t="s">
        <v>7</v>
      </c>
      <c r="Z3" s="151"/>
      <c r="AA3" s="151"/>
      <c r="AB3" s="151"/>
      <c r="AC3" s="12"/>
      <c r="AD3" s="13"/>
      <c r="AE3" s="146" t="s">
        <v>88</v>
      </c>
      <c r="AF3" s="146"/>
      <c r="AG3" s="146"/>
      <c r="AH3" s="146"/>
      <c r="AI3" s="146"/>
      <c r="AJ3" s="146"/>
      <c r="AK3" s="146"/>
      <c r="AL3" s="146" t="s">
        <v>89</v>
      </c>
      <c r="AM3" s="146"/>
      <c r="AN3" s="146"/>
      <c r="AO3" s="146"/>
      <c r="AP3" s="146"/>
      <c r="AQ3" s="146"/>
      <c r="AR3" s="146"/>
      <c r="AS3" s="146" t="s">
        <v>87</v>
      </c>
      <c r="AT3" s="146"/>
      <c r="AU3" s="146"/>
      <c r="AV3" s="146"/>
      <c r="AW3" s="146"/>
      <c r="AX3" s="146"/>
      <c r="AY3" s="146"/>
      <c r="AZ3" s="151" t="s">
        <v>9</v>
      </c>
      <c r="BA3" s="151"/>
      <c r="BB3" s="151"/>
      <c r="BC3" s="151"/>
      <c r="BD3" s="152" t="s">
        <v>10</v>
      </c>
      <c r="BE3" s="152"/>
      <c r="BF3" s="152"/>
      <c r="BG3" s="152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3" t="s">
        <v>11</v>
      </c>
      <c r="B4" s="153"/>
      <c r="C4" s="15" t="s">
        <v>12</v>
      </c>
      <c r="D4" s="15" t="s">
        <v>13</v>
      </c>
      <c r="E4" s="16" t="s">
        <v>86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86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86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3" t="s">
        <v>11</v>
      </c>
      <c r="AD4" s="153"/>
      <c r="AE4" s="15" t="s">
        <v>13</v>
      </c>
      <c r="AF4" s="16" t="s">
        <v>86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86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86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90</v>
      </c>
      <c r="BP4" s="22" t="s">
        <v>91</v>
      </c>
      <c r="BQ4" s="22" t="s">
        <v>30</v>
      </c>
    </row>
    <row r="5" spans="1:69" ht="15" customHeight="1" thickBot="1">
      <c r="A5" s="154">
        <v>1</v>
      </c>
      <c r="B5" s="156" t="str">
        <f>'Rozpisky I.liga '!D3</f>
        <v>Marvel Mladá Boleslav</v>
      </c>
      <c r="C5" s="157"/>
      <c r="D5" s="75"/>
      <c r="E5" s="76"/>
      <c r="F5" s="77"/>
      <c r="G5" s="76"/>
      <c r="H5" s="78"/>
      <c r="I5" s="79"/>
      <c r="J5" s="159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59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2">
        <f>SUM(W5:W6)</f>
        <v>0</v>
      </c>
      <c r="Y5" s="160">
        <f>G5+N5+G6+N6+U5+U6</f>
        <v>0</v>
      </c>
      <c r="Z5" s="164">
        <f>H5+O5+H6+O6+V5+V6</f>
        <v>0</v>
      </c>
      <c r="AA5" s="166">
        <f>J5+Q5+X5</f>
        <v>0</v>
      </c>
      <c r="AB5" s="168">
        <f>RANK(BH5,$BH$5:$BH$34,1)</f>
        <v>1</v>
      </c>
      <c r="AC5" s="170">
        <v>1</v>
      </c>
      <c r="AD5" s="172" t="str">
        <f>B5</f>
        <v>Marvel Mladá Boleslav</v>
      </c>
      <c r="AE5" s="75"/>
      <c r="AF5" s="76"/>
      <c r="AG5" s="77"/>
      <c r="AH5" s="76"/>
      <c r="AI5" s="78"/>
      <c r="AJ5" s="79"/>
      <c r="AK5" s="159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59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59">
        <f>SUM(AX5:AX6)</f>
        <v>0</v>
      </c>
      <c r="AZ5" s="160">
        <f>AH5+AO5+AH6+AO6+AV5+AV6</f>
        <v>0</v>
      </c>
      <c r="BA5" s="164">
        <f>AI5+AP5+AI6+AP6+AW5+AW6</f>
        <v>0</v>
      </c>
      <c r="BB5" s="166">
        <f>AK5+AR5+AY5</f>
        <v>0</v>
      </c>
      <c r="BC5" s="174">
        <f>RANK(BI5,$BI$5:$BI$34,1)</f>
        <v>1</v>
      </c>
      <c r="BD5" s="176">
        <f>Y5+AZ5</f>
        <v>0</v>
      </c>
      <c r="BE5" s="178">
        <f>Z5+BA5</f>
        <v>0</v>
      </c>
      <c r="BF5" s="180">
        <f>AA5+BB5</f>
        <v>0</v>
      </c>
      <c r="BG5" s="181">
        <f>RANK(BJ5,$BJ$5:$BJ$34,1)</f>
        <v>1</v>
      </c>
      <c r="BH5" s="183">
        <f>SUM(AA5)+(-Z5/1000000000)</f>
        <v>0</v>
      </c>
      <c r="BI5" s="185">
        <f>SUM(BB5)+(-BA5/1000000000)</f>
        <v>0</v>
      </c>
      <c r="BJ5" s="185">
        <f>SUM(BF5)+(-BE5/1000000000)</f>
        <v>0</v>
      </c>
      <c r="BK5" s="107">
        <f aca="true" t="shared" si="4" ref="BK5:BK32">39-2*I5</f>
        <v>39</v>
      </c>
      <c r="BL5" s="81">
        <f aca="true" t="shared" si="5" ref="BL5:BL32">39-2*P5</f>
        <v>39</v>
      </c>
      <c r="BM5" s="81">
        <f aca="true" t="shared" si="6" ref="BM5:BM32">39-2*W5</f>
        <v>39</v>
      </c>
      <c r="BN5" s="81">
        <f aca="true" t="shared" si="7" ref="BN5:BN32">39-2*AJ5</f>
        <v>39</v>
      </c>
      <c r="BO5" s="81">
        <f aca="true" t="shared" si="8" ref="BO5:BO32">39-2*AQ5</f>
        <v>39</v>
      </c>
      <c r="BP5" s="81">
        <f aca="true" t="shared" si="9" ref="BP5:BP32">39-2*AX5</f>
        <v>39</v>
      </c>
      <c r="BQ5" s="82">
        <f aca="true" t="shared" si="10" ref="BQ5:BQ32">SUM(BK5:BO5)</f>
        <v>195</v>
      </c>
    </row>
    <row r="6" spans="1:69" ht="15" customHeight="1">
      <c r="A6" s="155"/>
      <c r="B6" s="142"/>
      <c r="C6" s="158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7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3"/>
      <c r="Y6" s="161"/>
      <c r="Z6" s="165"/>
      <c r="AA6" s="167"/>
      <c r="AB6" s="169"/>
      <c r="AC6" s="171"/>
      <c r="AD6" s="173"/>
      <c r="AE6" s="24"/>
      <c r="AF6" s="25"/>
      <c r="AG6" s="29"/>
      <c r="AH6" s="25"/>
      <c r="AI6" s="25"/>
      <c r="AJ6" s="27"/>
      <c r="AK6" s="147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7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7"/>
      <c r="AZ6" s="161"/>
      <c r="BA6" s="165"/>
      <c r="BB6" s="167"/>
      <c r="BC6" s="175"/>
      <c r="BD6" s="177"/>
      <c r="BE6" s="179"/>
      <c r="BF6" s="179"/>
      <c r="BG6" s="182"/>
      <c r="BH6" s="184"/>
      <c r="BI6" s="186"/>
      <c r="BJ6" s="186"/>
      <c r="BK6" s="108">
        <f t="shared" si="4"/>
        <v>39</v>
      </c>
      <c r="BL6" s="72">
        <f t="shared" si="5"/>
        <v>39</v>
      </c>
      <c r="BM6" s="72">
        <f t="shared" si="6"/>
        <v>39</v>
      </c>
      <c r="BN6" s="72">
        <f t="shared" si="7"/>
        <v>39</v>
      </c>
      <c r="BO6" s="72">
        <f t="shared" si="8"/>
        <v>39</v>
      </c>
      <c r="BP6" s="72">
        <f t="shared" si="9"/>
        <v>39</v>
      </c>
      <c r="BQ6" s="83">
        <f t="shared" si="10"/>
        <v>195</v>
      </c>
    </row>
    <row r="7" spans="1:69" ht="15" customHeight="1">
      <c r="A7" s="187" t="s">
        <v>31</v>
      </c>
      <c r="B7" s="143" t="str">
        <f>'Rozpisky I.liga '!D16</f>
        <v>MO Slatiňany ,B'</v>
      </c>
      <c r="C7" s="150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7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3">
        <f>SUM(W7:W8)</f>
        <v>0</v>
      </c>
      <c r="Y7" s="189">
        <f>G7+N7+G8+N8+U7+U8</f>
        <v>0</v>
      </c>
      <c r="Z7" s="192">
        <f>H7+O7+H8+O8+V7+V8</f>
        <v>0</v>
      </c>
      <c r="AA7" s="194">
        <f>J7+Q7+X7</f>
        <v>0</v>
      </c>
      <c r="AB7" s="196">
        <f>RANK(BH7,$BH$5:$BH$34,1)</f>
        <v>1</v>
      </c>
      <c r="AC7" s="197" t="s">
        <v>31</v>
      </c>
      <c r="AD7" s="198" t="str">
        <f>B7</f>
        <v>MO Slatiňany ,B'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7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7">
        <f>SUM(AX7:AX8)</f>
        <v>0</v>
      </c>
      <c r="AZ7" s="189">
        <f>AH7+AO7+AH8+AO8+AV7+AV8</f>
        <v>0</v>
      </c>
      <c r="BA7" s="192">
        <f>AI7+AP7+AI8+AP8+AW7+AW8</f>
        <v>0</v>
      </c>
      <c r="BB7" s="194">
        <f>AK7+AR7+AY7</f>
        <v>0</v>
      </c>
      <c r="BC7" s="199">
        <f>RANK(BI7,$BI$5:$BI$34,1)</f>
        <v>1</v>
      </c>
      <c r="BD7" s="200">
        <f>Y7+AZ7</f>
        <v>0</v>
      </c>
      <c r="BE7" s="201">
        <f>Z7+BA7</f>
        <v>0</v>
      </c>
      <c r="BF7" s="202">
        <f>AA7+BB7</f>
        <v>0</v>
      </c>
      <c r="BG7" s="203">
        <f>RANK(BJ7,$BJ$5:$BJ$34,1)</f>
        <v>1</v>
      </c>
      <c r="BH7" s="184">
        <f>SUM(AA7)+(-Z7/1000000000)</f>
        <v>0</v>
      </c>
      <c r="BI7" s="186">
        <f>SUM(BB7)+(-BA7/1000000000)</f>
        <v>0</v>
      </c>
      <c r="BJ7" s="186">
        <f>SUM(BF7)+(-BE7/1000000000)</f>
        <v>0</v>
      </c>
      <c r="BK7" s="109">
        <f t="shared" si="4"/>
        <v>39</v>
      </c>
      <c r="BL7" s="73">
        <f t="shared" si="5"/>
        <v>39</v>
      </c>
      <c r="BM7" s="73">
        <f t="shared" si="6"/>
        <v>39</v>
      </c>
      <c r="BN7" s="73">
        <f t="shared" si="7"/>
        <v>39</v>
      </c>
      <c r="BO7" s="73">
        <f t="shared" si="8"/>
        <v>39</v>
      </c>
      <c r="BP7" s="73">
        <f t="shared" si="9"/>
        <v>39</v>
      </c>
      <c r="BQ7" s="84">
        <f t="shared" si="10"/>
        <v>195</v>
      </c>
    </row>
    <row r="8" spans="1:69" ht="15" customHeight="1">
      <c r="A8" s="187"/>
      <c r="B8" s="142"/>
      <c r="C8" s="150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7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3"/>
      <c r="Y8" s="190"/>
      <c r="Z8" s="193"/>
      <c r="AA8" s="195"/>
      <c r="AB8" s="169"/>
      <c r="AC8" s="197"/>
      <c r="AD8" s="198"/>
      <c r="AE8" s="36"/>
      <c r="AF8" s="37"/>
      <c r="AG8" s="40"/>
      <c r="AH8" s="37"/>
      <c r="AI8" s="37"/>
      <c r="AJ8" s="39"/>
      <c r="AK8" s="147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7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7"/>
      <c r="AZ8" s="190"/>
      <c r="BA8" s="193"/>
      <c r="BB8" s="195"/>
      <c r="BC8" s="199"/>
      <c r="BD8" s="200"/>
      <c r="BE8" s="201"/>
      <c r="BF8" s="201"/>
      <c r="BG8" s="203"/>
      <c r="BH8" s="184"/>
      <c r="BI8" s="186"/>
      <c r="BJ8" s="186"/>
      <c r="BK8" s="110">
        <f t="shared" si="4"/>
        <v>39</v>
      </c>
      <c r="BL8" s="74">
        <f t="shared" si="5"/>
        <v>39</v>
      </c>
      <c r="BM8" s="74">
        <f t="shared" si="6"/>
        <v>39</v>
      </c>
      <c r="BN8" s="74">
        <f t="shared" si="7"/>
        <v>39</v>
      </c>
      <c r="BO8" s="74">
        <f t="shared" si="8"/>
        <v>39</v>
      </c>
      <c r="BP8" s="74">
        <f t="shared" si="9"/>
        <v>39</v>
      </c>
      <c r="BQ8" s="85">
        <f t="shared" si="10"/>
        <v>195</v>
      </c>
    </row>
    <row r="9" spans="1:69" ht="15" customHeight="1">
      <c r="A9" s="191" t="s">
        <v>32</v>
      </c>
      <c r="B9" s="143" t="str">
        <f>'Rozpisky I.liga '!D29</f>
        <v>Mohykán Team MRS Žďár nad Sázavou</v>
      </c>
      <c r="C9" s="150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7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3">
        <f>SUM(W9:W10)</f>
        <v>0</v>
      </c>
      <c r="Y9" s="189">
        <f>G9+N9+G10+N10+U9+U10</f>
        <v>0</v>
      </c>
      <c r="Z9" s="192">
        <f>H9+O9+H10+O10+V9+V10</f>
        <v>0</v>
      </c>
      <c r="AA9" s="194">
        <f>J9+Q9+X9</f>
        <v>0</v>
      </c>
      <c r="AB9" s="196">
        <f>RANK(BH9,$BH$5:$BH$34,1)</f>
        <v>1</v>
      </c>
      <c r="AC9" s="204" t="s">
        <v>32</v>
      </c>
      <c r="AD9" s="198" t="str">
        <f>B9</f>
        <v>Mohykán Team MRS Žďár nad Sázavou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7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7">
        <f>SUM(AX9:AX10)</f>
        <v>0</v>
      </c>
      <c r="AZ9" s="189">
        <f>AH9+AO9+AH10+AO10+AV9+AV10</f>
        <v>0</v>
      </c>
      <c r="BA9" s="192">
        <f>AI9+AP9+AI10+AP10+AW9+AW10</f>
        <v>0</v>
      </c>
      <c r="BB9" s="194">
        <f>AK9+AR9+AY9</f>
        <v>0</v>
      </c>
      <c r="BC9" s="199">
        <f>RANK(BI9,$BI$5:$BI$34,1)</f>
        <v>1</v>
      </c>
      <c r="BD9" s="200">
        <f>Y9+AZ9</f>
        <v>0</v>
      </c>
      <c r="BE9" s="201">
        <f>Z9+BA9</f>
        <v>0</v>
      </c>
      <c r="BF9" s="202">
        <f>AA9+BB9</f>
        <v>0</v>
      </c>
      <c r="BG9" s="203">
        <f>RANK(BJ9,$BJ$5:$BJ$34,1)</f>
        <v>1</v>
      </c>
      <c r="BH9" s="184">
        <f>SUM(AA9)+(-Z9/1000000000)</f>
        <v>0</v>
      </c>
      <c r="BI9" s="186">
        <f>SUM(BB9)+(-BA9/1000000000)</f>
        <v>0</v>
      </c>
      <c r="BJ9" s="186">
        <f>SUM(BF9)+(-BE9/1000000000)</f>
        <v>0</v>
      </c>
      <c r="BK9" s="108">
        <f t="shared" si="4"/>
        <v>39</v>
      </c>
      <c r="BL9" s="72">
        <f t="shared" si="5"/>
        <v>39</v>
      </c>
      <c r="BM9" s="73">
        <f t="shared" si="6"/>
        <v>39</v>
      </c>
      <c r="BN9" s="72">
        <f t="shared" si="7"/>
        <v>39</v>
      </c>
      <c r="BO9" s="72">
        <f t="shared" si="8"/>
        <v>39</v>
      </c>
      <c r="BP9" s="73">
        <f t="shared" si="9"/>
        <v>39</v>
      </c>
      <c r="BQ9" s="83">
        <f t="shared" si="10"/>
        <v>195</v>
      </c>
    </row>
    <row r="10" spans="1:69" ht="15" customHeight="1">
      <c r="A10" s="191"/>
      <c r="B10" s="144"/>
      <c r="C10" s="150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7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3"/>
      <c r="Y10" s="190"/>
      <c r="Z10" s="193"/>
      <c r="AA10" s="195"/>
      <c r="AB10" s="169"/>
      <c r="AC10" s="204"/>
      <c r="AD10" s="205"/>
      <c r="AE10" s="24"/>
      <c r="AF10" s="25"/>
      <c r="AG10" s="46"/>
      <c r="AH10" s="25"/>
      <c r="AI10" s="25"/>
      <c r="AJ10" s="27"/>
      <c r="AK10" s="147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7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7"/>
      <c r="AZ10" s="190"/>
      <c r="BA10" s="193"/>
      <c r="BB10" s="195"/>
      <c r="BC10" s="199"/>
      <c r="BD10" s="200"/>
      <c r="BE10" s="201"/>
      <c r="BF10" s="201"/>
      <c r="BG10" s="203"/>
      <c r="BH10" s="184"/>
      <c r="BI10" s="186"/>
      <c r="BJ10" s="186"/>
      <c r="BK10" s="108">
        <f t="shared" si="4"/>
        <v>39</v>
      </c>
      <c r="BL10" s="72">
        <f t="shared" si="5"/>
        <v>39</v>
      </c>
      <c r="BM10" s="74">
        <f t="shared" si="6"/>
        <v>39</v>
      </c>
      <c r="BN10" s="72">
        <f t="shared" si="7"/>
        <v>39</v>
      </c>
      <c r="BO10" s="72">
        <f t="shared" si="8"/>
        <v>39</v>
      </c>
      <c r="BP10" s="74">
        <f t="shared" si="9"/>
        <v>39</v>
      </c>
      <c r="BQ10" s="83">
        <f t="shared" si="10"/>
        <v>195</v>
      </c>
    </row>
    <row r="11" spans="1:69" ht="15" customHeight="1" thickBot="1">
      <c r="A11" s="187" t="s">
        <v>33</v>
      </c>
      <c r="B11" s="188" t="str">
        <f>'Rozpisky I.liga '!D42</f>
        <v>WS SPIN TEAM MO ČRS Hustopeče nad Bečvou</v>
      </c>
      <c r="C11" s="150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7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3">
        <f>SUM(W11:W12)</f>
        <v>0</v>
      </c>
      <c r="Y11" s="189">
        <f>G11+N11+G12+N12+U11+U12</f>
        <v>0</v>
      </c>
      <c r="Z11" s="192">
        <f>H11+O11+H12+O12+V11+V12</f>
        <v>0</v>
      </c>
      <c r="AA11" s="194">
        <f>J11+Q11+X11</f>
        <v>0</v>
      </c>
      <c r="AB11" s="196">
        <f>RANK(BH11,$BH$5:$BH$34,1)</f>
        <v>1</v>
      </c>
      <c r="AC11" s="197" t="s">
        <v>33</v>
      </c>
      <c r="AD11" s="243" t="str">
        <f>B11</f>
        <v>WS SPIN TEAM MO ČRS Hustopeče nad Bečvou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7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7">
        <f>SUM(AX11:AX12)</f>
        <v>0</v>
      </c>
      <c r="AZ11" s="189">
        <f>AH11+AO11+AH12+AO12+AV11+AV12</f>
        <v>0</v>
      </c>
      <c r="BA11" s="192">
        <f>AI11+AP11+AI12+AP12+AW11+AW12</f>
        <v>0</v>
      </c>
      <c r="BB11" s="194">
        <f>AK11+AR11+AY11</f>
        <v>0</v>
      </c>
      <c r="BC11" s="199">
        <f>RANK(BI11,$BI$5:$BI$34,1)</f>
        <v>1</v>
      </c>
      <c r="BD11" s="200">
        <f>Y11+AZ11</f>
        <v>0</v>
      </c>
      <c r="BE11" s="201">
        <f>Z11+BA11</f>
        <v>0</v>
      </c>
      <c r="BF11" s="202">
        <f>AA11+BB11</f>
        <v>0</v>
      </c>
      <c r="BG11" s="203">
        <f>RANK(BJ11,$BJ$5:$BJ$34,1)</f>
        <v>1</v>
      </c>
      <c r="BH11" s="184">
        <f>SUM(AA11)+(-Z11/1000000000)</f>
        <v>0</v>
      </c>
      <c r="BI11" s="186">
        <f>SUM(BB11)+(-BA11/1000000000)</f>
        <v>0</v>
      </c>
      <c r="BJ11" s="186">
        <f>SUM(BF11)+(-BE11/1000000000)</f>
        <v>0</v>
      </c>
      <c r="BK11" s="109">
        <f t="shared" si="4"/>
        <v>39</v>
      </c>
      <c r="BL11" s="73">
        <f t="shared" si="5"/>
        <v>39</v>
      </c>
      <c r="BM11" s="73">
        <f t="shared" si="6"/>
        <v>39</v>
      </c>
      <c r="BN11" s="73">
        <f t="shared" si="7"/>
        <v>39</v>
      </c>
      <c r="BO11" s="73">
        <f t="shared" si="8"/>
        <v>39</v>
      </c>
      <c r="BP11" s="73">
        <f t="shared" si="9"/>
        <v>39</v>
      </c>
      <c r="BQ11" s="84">
        <f t="shared" si="10"/>
        <v>195</v>
      </c>
    </row>
    <row r="12" spans="1:69" ht="15" customHeight="1">
      <c r="A12" s="187"/>
      <c r="B12" s="149"/>
      <c r="C12" s="150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7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3"/>
      <c r="Y12" s="190"/>
      <c r="Z12" s="193"/>
      <c r="AA12" s="195"/>
      <c r="AB12" s="169"/>
      <c r="AC12" s="197"/>
      <c r="AD12" s="244"/>
      <c r="AE12" s="36"/>
      <c r="AF12" s="37"/>
      <c r="AG12" s="40"/>
      <c r="AH12" s="37"/>
      <c r="AI12" s="37"/>
      <c r="AJ12" s="39"/>
      <c r="AK12" s="147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7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7"/>
      <c r="AZ12" s="190"/>
      <c r="BA12" s="193"/>
      <c r="BB12" s="195"/>
      <c r="BC12" s="199"/>
      <c r="BD12" s="200"/>
      <c r="BE12" s="201"/>
      <c r="BF12" s="201"/>
      <c r="BG12" s="203"/>
      <c r="BH12" s="184"/>
      <c r="BI12" s="186"/>
      <c r="BJ12" s="186"/>
      <c r="BK12" s="110">
        <f t="shared" si="4"/>
        <v>39</v>
      </c>
      <c r="BL12" s="74">
        <f t="shared" si="5"/>
        <v>39</v>
      </c>
      <c r="BM12" s="74">
        <f t="shared" si="6"/>
        <v>39</v>
      </c>
      <c r="BN12" s="74">
        <f t="shared" si="7"/>
        <v>39</v>
      </c>
      <c r="BO12" s="74">
        <f t="shared" si="8"/>
        <v>39</v>
      </c>
      <c r="BP12" s="74">
        <f t="shared" si="9"/>
        <v>39</v>
      </c>
      <c r="BQ12" s="85">
        <f t="shared" si="10"/>
        <v>195</v>
      </c>
    </row>
    <row r="13" spans="1:69" ht="15" customHeight="1">
      <c r="A13" s="191" t="s">
        <v>34</v>
      </c>
      <c r="B13" s="148" t="str">
        <f>'Rozpisky I.liga '!D55</f>
        <v>VARIVAS Team MO ČRS Třebechovice pod Orebem</v>
      </c>
      <c r="C13" s="150"/>
      <c r="D13" s="41"/>
      <c r="E13" s="42"/>
      <c r="F13" s="43"/>
      <c r="G13" s="42"/>
      <c r="H13" s="42"/>
      <c r="I13" s="45"/>
      <c r="J13" s="206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7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3">
        <f>SUM(W13:W14)</f>
        <v>0</v>
      </c>
      <c r="Y13" s="189">
        <f>G13+N13+G14+N14+U13+U14</f>
        <v>0</v>
      </c>
      <c r="Z13" s="192">
        <f>H13+O13+H14+O14+V13+V14</f>
        <v>0</v>
      </c>
      <c r="AA13" s="194">
        <f>J13+Q13+X13</f>
        <v>0</v>
      </c>
      <c r="AB13" s="196">
        <f>RANK(BH13,$BH$5:$BH$34,1)</f>
        <v>1</v>
      </c>
      <c r="AC13" s="204" t="s">
        <v>34</v>
      </c>
      <c r="AD13" s="242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7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7">
        <f>SUM(AX13:AX14)</f>
        <v>0</v>
      </c>
      <c r="AZ13" s="189">
        <f>AH13+AO13+AH14+AO14+AV13+AV14</f>
        <v>0</v>
      </c>
      <c r="BA13" s="192">
        <f>AI13+AP13+AI14+AP14+AW13+AW14</f>
        <v>0</v>
      </c>
      <c r="BB13" s="194">
        <f>AK13+AR13+AY13</f>
        <v>0</v>
      </c>
      <c r="BC13" s="199">
        <f>RANK(BI13,$BI$5:$BI$34,1)</f>
        <v>1</v>
      </c>
      <c r="BD13" s="200">
        <f>Y13+AZ13</f>
        <v>0</v>
      </c>
      <c r="BE13" s="201">
        <f>Z13+BA13</f>
        <v>0</v>
      </c>
      <c r="BF13" s="202">
        <f>AA13+BB13</f>
        <v>0</v>
      </c>
      <c r="BG13" s="203">
        <f>RANK(BJ13,$BJ$5:$BJ$34,1)</f>
        <v>1</v>
      </c>
      <c r="BH13" s="184">
        <f>SUM(AA13)+(-Z13/1000000000)</f>
        <v>0</v>
      </c>
      <c r="BI13" s="186">
        <f>SUM(BB13)+(-BA13/1000000000)</f>
        <v>0</v>
      </c>
      <c r="BJ13" s="186">
        <f>SUM(BF13)+(-BE13/1000000000)</f>
        <v>0</v>
      </c>
      <c r="BK13" s="108">
        <f t="shared" si="4"/>
        <v>39</v>
      </c>
      <c r="BL13" s="72">
        <f t="shared" si="5"/>
        <v>39</v>
      </c>
      <c r="BM13" s="73">
        <f t="shared" si="6"/>
        <v>39</v>
      </c>
      <c r="BN13" s="72">
        <f t="shared" si="7"/>
        <v>39</v>
      </c>
      <c r="BO13" s="72">
        <f t="shared" si="8"/>
        <v>39</v>
      </c>
      <c r="BP13" s="73">
        <f t="shared" si="9"/>
        <v>39</v>
      </c>
      <c r="BQ13" s="83">
        <f t="shared" si="10"/>
        <v>195</v>
      </c>
    </row>
    <row r="14" spans="1:69" ht="15" customHeight="1">
      <c r="A14" s="191"/>
      <c r="B14" s="149"/>
      <c r="C14" s="150"/>
      <c r="D14" s="36"/>
      <c r="E14" s="25"/>
      <c r="F14" s="40"/>
      <c r="G14" s="37"/>
      <c r="H14" s="37"/>
      <c r="I14" s="39"/>
      <c r="J14" s="206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7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3"/>
      <c r="Y14" s="190"/>
      <c r="Z14" s="193"/>
      <c r="AA14" s="195"/>
      <c r="AB14" s="169"/>
      <c r="AC14" s="204"/>
      <c r="AD14" s="242"/>
      <c r="AE14" s="36"/>
      <c r="AF14" s="25"/>
      <c r="AG14" s="46"/>
      <c r="AH14" s="25"/>
      <c r="AI14" s="25"/>
      <c r="AJ14" s="39"/>
      <c r="AK14" s="147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7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7"/>
      <c r="AZ14" s="190"/>
      <c r="BA14" s="193"/>
      <c r="BB14" s="195"/>
      <c r="BC14" s="199"/>
      <c r="BD14" s="200"/>
      <c r="BE14" s="201"/>
      <c r="BF14" s="201"/>
      <c r="BG14" s="203"/>
      <c r="BH14" s="184"/>
      <c r="BI14" s="186"/>
      <c r="BJ14" s="186"/>
      <c r="BK14" s="108">
        <f t="shared" si="4"/>
        <v>39</v>
      </c>
      <c r="BL14" s="72">
        <f t="shared" si="5"/>
        <v>39</v>
      </c>
      <c r="BM14" s="74">
        <f t="shared" si="6"/>
        <v>39</v>
      </c>
      <c r="BN14" s="72">
        <f t="shared" si="7"/>
        <v>39</v>
      </c>
      <c r="BO14" s="72">
        <f t="shared" si="8"/>
        <v>39</v>
      </c>
      <c r="BP14" s="74">
        <f t="shared" si="9"/>
        <v>39</v>
      </c>
      <c r="BQ14" s="83">
        <f t="shared" si="10"/>
        <v>195</v>
      </c>
    </row>
    <row r="15" spans="1:69" ht="15" customHeight="1">
      <c r="A15" s="187" t="s">
        <v>36</v>
      </c>
      <c r="B15" s="143" t="str">
        <f>'Rozpisky I.liga '!D68</f>
        <v>Mijatofishing PS Brno 2</v>
      </c>
      <c r="C15" s="150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7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3">
        <f>SUM(W15:W16)</f>
        <v>0</v>
      </c>
      <c r="Y15" s="189">
        <f>G15+N15+G16+N16+U15+U16</f>
        <v>0</v>
      </c>
      <c r="Z15" s="192">
        <f>H15+O15+H16+O16+V15+V16</f>
        <v>0</v>
      </c>
      <c r="AA15" s="194">
        <f>J15+Q15+X15</f>
        <v>0</v>
      </c>
      <c r="AB15" s="196">
        <f>RANK(BH15,$BH$5:$BH$34,1)</f>
        <v>1</v>
      </c>
      <c r="AC15" s="197" t="s">
        <v>36</v>
      </c>
      <c r="AD15" s="198" t="str">
        <f>B15</f>
        <v>Mijatofishing PS Brno 2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7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7">
        <f>SUM(AX15:AX16)</f>
        <v>0</v>
      </c>
      <c r="AZ15" s="189">
        <f>AH15+AO15+AH16+AO16+AV15+AV16</f>
        <v>0</v>
      </c>
      <c r="BA15" s="192">
        <f>AI15+AP15+AI16+AP16+AW15+AW16</f>
        <v>0</v>
      </c>
      <c r="BB15" s="194">
        <f>AK15+AR15+AY15</f>
        <v>0</v>
      </c>
      <c r="BC15" s="199">
        <f>RANK(BI15,$BI$5:$BI$34,1)</f>
        <v>1</v>
      </c>
      <c r="BD15" s="200">
        <f>Y15+AZ15</f>
        <v>0</v>
      </c>
      <c r="BE15" s="201">
        <f>Z15+BA15</f>
        <v>0</v>
      </c>
      <c r="BF15" s="202">
        <f>AA15+BB15</f>
        <v>0</v>
      </c>
      <c r="BG15" s="203">
        <f>RANK(BJ15,$BJ$5:$BJ$34,1)</f>
        <v>1</v>
      </c>
      <c r="BH15" s="184">
        <f>SUM(AA15)+(-Z15/1000000000)</f>
        <v>0</v>
      </c>
      <c r="BI15" s="186">
        <f>SUM(BB15)+(-BA15/1000000000)</f>
        <v>0</v>
      </c>
      <c r="BJ15" s="186">
        <f>SUM(BF15)+(-BE15/1000000000)</f>
        <v>0</v>
      </c>
      <c r="BK15" s="109">
        <f t="shared" si="4"/>
        <v>39</v>
      </c>
      <c r="BL15" s="73">
        <f t="shared" si="5"/>
        <v>39</v>
      </c>
      <c r="BM15" s="73">
        <f t="shared" si="6"/>
        <v>39</v>
      </c>
      <c r="BN15" s="73">
        <f t="shared" si="7"/>
        <v>39</v>
      </c>
      <c r="BO15" s="73">
        <f t="shared" si="8"/>
        <v>39</v>
      </c>
      <c r="BP15" s="73">
        <f t="shared" si="9"/>
        <v>39</v>
      </c>
      <c r="BQ15" s="84">
        <f t="shared" si="10"/>
        <v>195</v>
      </c>
    </row>
    <row r="16" spans="1:69" ht="15" customHeight="1">
      <c r="A16" s="187"/>
      <c r="B16" s="144"/>
      <c r="C16" s="150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7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3"/>
      <c r="Y16" s="190"/>
      <c r="Z16" s="193"/>
      <c r="AA16" s="195"/>
      <c r="AB16" s="169"/>
      <c r="AC16" s="197"/>
      <c r="AD16" s="205"/>
      <c r="AE16" s="24"/>
      <c r="AF16" s="37"/>
      <c r="AG16" s="40"/>
      <c r="AH16" s="37"/>
      <c r="AI16" s="37"/>
      <c r="AJ16" s="27"/>
      <c r="AK16" s="147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7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7"/>
      <c r="AZ16" s="190"/>
      <c r="BA16" s="193"/>
      <c r="BB16" s="195"/>
      <c r="BC16" s="199"/>
      <c r="BD16" s="200"/>
      <c r="BE16" s="201"/>
      <c r="BF16" s="201"/>
      <c r="BG16" s="203"/>
      <c r="BH16" s="184"/>
      <c r="BI16" s="186"/>
      <c r="BJ16" s="186"/>
      <c r="BK16" s="110">
        <f t="shared" si="4"/>
        <v>39</v>
      </c>
      <c r="BL16" s="74">
        <f t="shared" si="5"/>
        <v>39</v>
      </c>
      <c r="BM16" s="74">
        <f t="shared" si="6"/>
        <v>39</v>
      </c>
      <c r="BN16" s="74">
        <f t="shared" si="7"/>
        <v>39</v>
      </c>
      <c r="BO16" s="74">
        <f t="shared" si="8"/>
        <v>39</v>
      </c>
      <c r="BP16" s="74">
        <f t="shared" si="9"/>
        <v>39</v>
      </c>
      <c r="BQ16" s="85">
        <f t="shared" si="10"/>
        <v>195</v>
      </c>
    </row>
    <row r="17" spans="1:69" ht="15" customHeight="1" thickBot="1">
      <c r="A17" s="191" t="s">
        <v>37</v>
      </c>
      <c r="B17" s="141" t="str">
        <f>'Rozpisky I.liga '!D81</f>
        <v>JaRi team MB - MO Mladá Boleslav</v>
      </c>
      <c r="C17" s="150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7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3">
        <f>SUM(W17:W18)</f>
        <v>0</v>
      </c>
      <c r="Y17" s="189">
        <f>G17+N17+G18+N18+U17+U18</f>
        <v>0</v>
      </c>
      <c r="Z17" s="192">
        <f>H17+O17+H18+O18+V17+V18</f>
        <v>0</v>
      </c>
      <c r="AA17" s="194">
        <f>J17+Q17+X17</f>
        <v>0</v>
      </c>
      <c r="AB17" s="196">
        <f>RANK(BH17,$BH$5:$BH$34,1)</f>
        <v>1</v>
      </c>
      <c r="AC17" s="204" t="s">
        <v>37</v>
      </c>
      <c r="AD17" s="207" t="str">
        <f>B17</f>
        <v>JaRi team MB - MO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7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7">
        <f>SUM(AX17:AX18)</f>
        <v>0</v>
      </c>
      <c r="AZ17" s="189">
        <f>AH17+AO17+AH18+AO18+AV17+AV18</f>
        <v>0</v>
      </c>
      <c r="BA17" s="192">
        <f>AI17+AP17+AI18+AP18+AW17+AW18</f>
        <v>0</v>
      </c>
      <c r="BB17" s="194">
        <f>AK17+AR17+AY17</f>
        <v>0</v>
      </c>
      <c r="BC17" s="199">
        <f>RANK(BI17,$BI$5:$BI$34,1)</f>
        <v>1</v>
      </c>
      <c r="BD17" s="200">
        <f>Y17+AZ17</f>
        <v>0</v>
      </c>
      <c r="BE17" s="201">
        <f>Z17+BA17</f>
        <v>0</v>
      </c>
      <c r="BF17" s="202">
        <f>AA17+BB17</f>
        <v>0</v>
      </c>
      <c r="BG17" s="203">
        <f>RANK(BJ17,$BJ$5:$BJ$34,1)</f>
        <v>1</v>
      </c>
      <c r="BH17" s="184">
        <f>SUM(AA17)+(-Z17/1000000000)</f>
        <v>0</v>
      </c>
      <c r="BI17" s="186">
        <f>SUM(BB17)+(-BA17/1000000000)</f>
        <v>0</v>
      </c>
      <c r="BJ17" s="186">
        <f>SUM(BF17)+(-BE17/1000000000)</f>
        <v>0</v>
      </c>
      <c r="BK17" s="108">
        <f t="shared" si="4"/>
        <v>39</v>
      </c>
      <c r="BL17" s="72">
        <f t="shared" si="5"/>
        <v>39</v>
      </c>
      <c r="BM17" s="73">
        <f t="shared" si="6"/>
        <v>39</v>
      </c>
      <c r="BN17" s="72">
        <f t="shared" si="7"/>
        <v>39</v>
      </c>
      <c r="BO17" s="72">
        <f t="shared" si="8"/>
        <v>39</v>
      </c>
      <c r="BP17" s="73">
        <f t="shared" si="9"/>
        <v>39</v>
      </c>
      <c r="BQ17" s="83">
        <f t="shared" si="10"/>
        <v>195</v>
      </c>
    </row>
    <row r="18" spans="1:69" ht="15" customHeight="1">
      <c r="A18" s="191"/>
      <c r="B18" s="142"/>
      <c r="C18" s="150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7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3"/>
      <c r="Y18" s="190"/>
      <c r="Z18" s="193"/>
      <c r="AA18" s="195"/>
      <c r="AB18" s="169"/>
      <c r="AC18" s="204"/>
      <c r="AD18" s="173"/>
      <c r="AE18" s="47"/>
      <c r="AF18" s="25"/>
      <c r="AG18" s="46"/>
      <c r="AH18" s="25"/>
      <c r="AI18" s="25"/>
      <c r="AJ18" s="27"/>
      <c r="AK18" s="147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7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7"/>
      <c r="AZ18" s="190"/>
      <c r="BA18" s="193"/>
      <c r="BB18" s="195"/>
      <c r="BC18" s="199"/>
      <c r="BD18" s="200"/>
      <c r="BE18" s="201"/>
      <c r="BF18" s="201"/>
      <c r="BG18" s="203"/>
      <c r="BH18" s="184"/>
      <c r="BI18" s="186"/>
      <c r="BJ18" s="186"/>
      <c r="BK18" s="108">
        <f t="shared" si="4"/>
        <v>39</v>
      </c>
      <c r="BL18" s="72">
        <f t="shared" si="5"/>
        <v>39</v>
      </c>
      <c r="BM18" s="74">
        <f t="shared" si="6"/>
        <v>39</v>
      </c>
      <c r="BN18" s="72">
        <f t="shared" si="7"/>
        <v>39</v>
      </c>
      <c r="BO18" s="72">
        <f t="shared" si="8"/>
        <v>39</v>
      </c>
      <c r="BP18" s="74">
        <f t="shared" si="9"/>
        <v>39</v>
      </c>
      <c r="BQ18" s="83">
        <f t="shared" si="10"/>
        <v>195</v>
      </c>
    </row>
    <row r="19" spans="1:69" ht="15" customHeight="1">
      <c r="A19" s="187" t="s">
        <v>39</v>
      </c>
      <c r="B19" s="143" t="str">
        <f>'Rozpisky I.liga '!D94</f>
        <v>RSK LABE MO Poděbrady</v>
      </c>
      <c r="C19" s="150"/>
      <c r="D19" s="31"/>
      <c r="E19" s="42"/>
      <c r="F19" s="33"/>
      <c r="G19" s="32"/>
      <c r="H19" s="32"/>
      <c r="I19" s="35"/>
      <c r="J19" s="208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7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3">
        <f>SUM(W19:W20)</f>
        <v>0</v>
      </c>
      <c r="Y19" s="189">
        <f>G19+N19+G20+N20+U19+U20</f>
        <v>0</v>
      </c>
      <c r="Z19" s="192">
        <f>H19+O19+H20+O20+V19+V20</f>
        <v>0</v>
      </c>
      <c r="AA19" s="194">
        <f>J19+Q19+X19</f>
        <v>0</v>
      </c>
      <c r="AB19" s="196">
        <f>RANK(BH19,$BH$5:$BH$34,1)</f>
        <v>1</v>
      </c>
      <c r="AC19" s="197" t="s">
        <v>39</v>
      </c>
      <c r="AD19" s="198" t="str">
        <f>B19</f>
        <v>RSK LABE MO Poděbrady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7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7">
        <f>SUM(AX19:AX20)</f>
        <v>0</v>
      </c>
      <c r="AZ19" s="189">
        <f>AH19+AO19+AH20+AO20+AV19+AV20</f>
        <v>0</v>
      </c>
      <c r="BA19" s="192">
        <f>AI19+AP19+AI20+AP20+AW19+AW20</f>
        <v>0</v>
      </c>
      <c r="BB19" s="194">
        <f>AK19+AR19+AY19</f>
        <v>0</v>
      </c>
      <c r="BC19" s="199">
        <f>RANK(BI19,$BI$5:$BI$34,1)</f>
        <v>1</v>
      </c>
      <c r="BD19" s="200">
        <f>Y19+AZ19</f>
        <v>0</v>
      </c>
      <c r="BE19" s="201">
        <f>Z19+BA19</f>
        <v>0</v>
      </c>
      <c r="BF19" s="202">
        <f>AA19+BB19</f>
        <v>0</v>
      </c>
      <c r="BG19" s="203">
        <f>RANK(BJ19,$BJ$5:$BJ$34,1)</f>
        <v>1</v>
      </c>
      <c r="BH19" s="184">
        <f>SUM(AA19)+(-Z19/1000000000)</f>
        <v>0</v>
      </c>
      <c r="BI19" s="186">
        <f>SUM(BB19)+(-BA19/1000000000)</f>
        <v>0</v>
      </c>
      <c r="BJ19" s="186">
        <f>SUM(BF19)+(-BE19/1000000000)</f>
        <v>0</v>
      </c>
      <c r="BK19" s="109">
        <f t="shared" si="4"/>
        <v>39</v>
      </c>
      <c r="BL19" s="73">
        <f t="shared" si="5"/>
        <v>39</v>
      </c>
      <c r="BM19" s="73">
        <f t="shared" si="6"/>
        <v>39</v>
      </c>
      <c r="BN19" s="73">
        <f t="shared" si="7"/>
        <v>39</v>
      </c>
      <c r="BO19" s="73">
        <f t="shared" si="8"/>
        <v>39</v>
      </c>
      <c r="BP19" s="73">
        <f t="shared" si="9"/>
        <v>39</v>
      </c>
      <c r="BQ19" s="84">
        <f t="shared" si="10"/>
        <v>195</v>
      </c>
    </row>
    <row r="20" spans="1:69" ht="15" customHeight="1">
      <c r="A20" s="187"/>
      <c r="B20" s="142"/>
      <c r="C20" s="150"/>
      <c r="D20" s="31"/>
      <c r="E20" s="25"/>
      <c r="F20" s="40"/>
      <c r="G20" s="37"/>
      <c r="H20" s="37"/>
      <c r="I20" s="98"/>
      <c r="J20" s="208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7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3"/>
      <c r="Y20" s="190"/>
      <c r="Z20" s="193"/>
      <c r="AA20" s="195"/>
      <c r="AB20" s="169"/>
      <c r="AC20" s="197"/>
      <c r="AD20" s="198"/>
      <c r="AE20" s="31"/>
      <c r="AF20" s="25"/>
      <c r="AG20" s="40"/>
      <c r="AH20" s="37"/>
      <c r="AI20" s="37"/>
      <c r="AJ20" s="98"/>
      <c r="AK20" s="147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7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7"/>
      <c r="AZ20" s="190"/>
      <c r="BA20" s="193"/>
      <c r="BB20" s="195"/>
      <c r="BC20" s="199"/>
      <c r="BD20" s="200"/>
      <c r="BE20" s="201"/>
      <c r="BF20" s="201"/>
      <c r="BG20" s="203"/>
      <c r="BH20" s="184"/>
      <c r="BI20" s="186"/>
      <c r="BJ20" s="186"/>
      <c r="BK20" s="110">
        <f t="shared" si="4"/>
        <v>39</v>
      </c>
      <c r="BL20" s="74">
        <f t="shared" si="5"/>
        <v>39</v>
      </c>
      <c r="BM20" s="74">
        <f t="shared" si="6"/>
        <v>39</v>
      </c>
      <c r="BN20" s="74">
        <f t="shared" si="7"/>
        <v>39</v>
      </c>
      <c r="BO20" s="74">
        <f t="shared" si="8"/>
        <v>39</v>
      </c>
      <c r="BP20" s="74">
        <f t="shared" si="9"/>
        <v>39</v>
      </c>
      <c r="BQ20" s="85">
        <f t="shared" si="10"/>
        <v>195</v>
      </c>
    </row>
    <row r="21" spans="1:69" ht="15" customHeight="1">
      <c r="A21" s="191" t="s">
        <v>40</v>
      </c>
      <c r="B21" s="143" t="str">
        <f>'Rozpisky I.liga '!D107</f>
        <v>KSFishing ČRS MO Kladno A</v>
      </c>
      <c r="C21" s="150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7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3">
        <f>SUM(W21:W22)</f>
        <v>0</v>
      </c>
      <c r="Y21" s="189">
        <f>G21+N21+G22+N22+U21+U22</f>
        <v>0</v>
      </c>
      <c r="Z21" s="192">
        <f>H21+O21+H22+O22+V21+V22</f>
        <v>0</v>
      </c>
      <c r="AA21" s="194">
        <f>J21+Q21+X21</f>
        <v>0</v>
      </c>
      <c r="AB21" s="196">
        <f>RANK(BH21,$BH$5:$BH$34,1)</f>
        <v>1</v>
      </c>
      <c r="AC21" s="204" t="s">
        <v>40</v>
      </c>
      <c r="AD21" s="198" t="str">
        <f>B21</f>
        <v>KSFishing ČRS MO Kladno A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7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7">
        <f>SUM(AX21:AX22)</f>
        <v>0</v>
      </c>
      <c r="AZ21" s="189">
        <f>AH21+AO21+AH22+AO22+AV21+AV22</f>
        <v>0</v>
      </c>
      <c r="BA21" s="192">
        <f>AI21+AP21+AI22+AP22+AW21+AW22</f>
        <v>0</v>
      </c>
      <c r="BB21" s="194">
        <f>AK21+AR21+AY21</f>
        <v>0</v>
      </c>
      <c r="BC21" s="199">
        <f>RANK(BI21,$BI$5:$BI$34,1)</f>
        <v>1</v>
      </c>
      <c r="BD21" s="200">
        <f>Y21+AZ21</f>
        <v>0</v>
      </c>
      <c r="BE21" s="201">
        <f>Z21+BA21</f>
        <v>0</v>
      </c>
      <c r="BF21" s="202">
        <f>AA21+BB21</f>
        <v>0</v>
      </c>
      <c r="BG21" s="203">
        <f>RANK(BJ21,$BJ$5:$BJ$34,1)</f>
        <v>1</v>
      </c>
      <c r="BH21" s="184">
        <f>SUM(AA21)+(-Z21/1000000000)</f>
        <v>0</v>
      </c>
      <c r="BI21" s="186">
        <f>SUM(BB21)+(-BA21/1000000000)</f>
        <v>0</v>
      </c>
      <c r="BJ21" s="186">
        <f>SUM(BF21)+(-BE21/1000000000)</f>
        <v>0</v>
      </c>
      <c r="BK21" s="108">
        <f t="shared" si="4"/>
        <v>39</v>
      </c>
      <c r="BL21" s="72">
        <f t="shared" si="5"/>
        <v>39</v>
      </c>
      <c r="BM21" s="73">
        <f t="shared" si="6"/>
        <v>39</v>
      </c>
      <c r="BN21" s="72">
        <f t="shared" si="7"/>
        <v>39</v>
      </c>
      <c r="BO21" s="72">
        <f t="shared" si="8"/>
        <v>39</v>
      </c>
      <c r="BP21" s="73">
        <f t="shared" si="9"/>
        <v>39</v>
      </c>
      <c r="BQ21" s="83">
        <f t="shared" si="10"/>
        <v>195</v>
      </c>
    </row>
    <row r="22" spans="1:69" ht="15" customHeight="1">
      <c r="A22" s="191"/>
      <c r="B22" s="144"/>
      <c r="C22" s="150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7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3"/>
      <c r="Y22" s="190"/>
      <c r="Z22" s="193"/>
      <c r="AA22" s="195"/>
      <c r="AB22" s="169"/>
      <c r="AC22" s="204"/>
      <c r="AD22" s="205"/>
      <c r="AE22" s="24"/>
      <c r="AF22" s="25"/>
      <c r="AG22" s="46"/>
      <c r="AH22" s="25"/>
      <c r="AI22" s="25"/>
      <c r="AJ22" s="27"/>
      <c r="AK22" s="147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7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7"/>
      <c r="AZ22" s="190"/>
      <c r="BA22" s="193"/>
      <c r="BB22" s="195"/>
      <c r="BC22" s="199"/>
      <c r="BD22" s="200"/>
      <c r="BE22" s="201"/>
      <c r="BF22" s="201"/>
      <c r="BG22" s="203"/>
      <c r="BH22" s="184"/>
      <c r="BI22" s="186"/>
      <c r="BJ22" s="186"/>
      <c r="BK22" s="108">
        <f t="shared" si="4"/>
        <v>39</v>
      </c>
      <c r="BL22" s="72">
        <f t="shared" si="5"/>
        <v>39</v>
      </c>
      <c r="BM22" s="74">
        <f t="shared" si="6"/>
        <v>39</v>
      </c>
      <c r="BN22" s="72">
        <f t="shared" si="7"/>
        <v>39</v>
      </c>
      <c r="BO22" s="72">
        <f t="shared" si="8"/>
        <v>39</v>
      </c>
      <c r="BP22" s="74">
        <f t="shared" si="9"/>
        <v>39</v>
      </c>
      <c r="BQ22" s="83">
        <f t="shared" si="10"/>
        <v>195</v>
      </c>
    </row>
    <row r="23" spans="1:69" ht="15" customHeight="1" thickBot="1">
      <c r="A23" s="187" t="s">
        <v>42</v>
      </c>
      <c r="B23" s="141" t="str">
        <f>'Rozpisky I.liga '!D120</f>
        <v>Kladrubáci MO Kladruby u Vlašimi</v>
      </c>
      <c r="C23" s="150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47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3">
        <f>SUM(W23:W24)</f>
        <v>0</v>
      </c>
      <c r="Y23" s="189">
        <f>G23+N23+G24+N24+U23+U24</f>
        <v>0</v>
      </c>
      <c r="Z23" s="192">
        <f>H23+O23+H24+O24+V23+V24</f>
        <v>0</v>
      </c>
      <c r="AA23" s="194">
        <f>J23+Q23+X23</f>
        <v>0</v>
      </c>
      <c r="AB23" s="196">
        <f>RANK(BH23,$BH$5:$BH$34,1)</f>
        <v>1</v>
      </c>
      <c r="AC23" s="197" t="s">
        <v>42</v>
      </c>
      <c r="AD23" s="207" t="str">
        <f>B23</f>
        <v>Kladrubáci MO Kladruby u Vlašimi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47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47">
        <f>SUM(AX23:AX24)</f>
        <v>0</v>
      </c>
      <c r="AZ23" s="189">
        <f>AH23+AO23+AH24+AO24+AV23+AV24</f>
        <v>0</v>
      </c>
      <c r="BA23" s="192">
        <f>AI23+AP23+AI24+AP24+AW23+AW24</f>
        <v>0</v>
      </c>
      <c r="BB23" s="194">
        <f>AK23+AR23+AY23</f>
        <v>0</v>
      </c>
      <c r="BC23" s="199">
        <f>RANK(BI23,$BI$5:$BI$34,1)</f>
        <v>1</v>
      </c>
      <c r="BD23" s="200">
        <f>Y23+AZ23</f>
        <v>0</v>
      </c>
      <c r="BE23" s="201">
        <f>Z23+BA23</f>
        <v>0</v>
      </c>
      <c r="BF23" s="202">
        <f>AA23+BB23</f>
        <v>0</v>
      </c>
      <c r="BG23" s="203">
        <f>RANK(BJ23,$BJ$5:$BJ$34,1)</f>
        <v>1</v>
      </c>
      <c r="BH23" s="184">
        <f>SUM(AA23)+(-Z23/1000000000)</f>
        <v>0</v>
      </c>
      <c r="BI23" s="186">
        <f>SUM(BB23)+(-BA23/1000000000)</f>
        <v>0</v>
      </c>
      <c r="BJ23" s="186">
        <f>SUM(BF23)+(-BE23/1000000000)</f>
        <v>0</v>
      </c>
      <c r="BK23" s="109">
        <f t="shared" si="4"/>
        <v>39</v>
      </c>
      <c r="BL23" s="73">
        <f t="shared" si="5"/>
        <v>39</v>
      </c>
      <c r="BM23" s="73">
        <f t="shared" si="6"/>
        <v>39</v>
      </c>
      <c r="BN23" s="73">
        <f t="shared" si="7"/>
        <v>39</v>
      </c>
      <c r="BO23" s="73">
        <f t="shared" si="8"/>
        <v>39</v>
      </c>
      <c r="BP23" s="73">
        <f t="shared" si="9"/>
        <v>39</v>
      </c>
      <c r="BQ23" s="84">
        <f t="shared" si="10"/>
        <v>195</v>
      </c>
    </row>
    <row r="24" spans="1:69" ht="15" customHeight="1">
      <c r="A24" s="187"/>
      <c r="B24" s="142"/>
      <c r="C24" s="150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47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3"/>
      <c r="Y24" s="190"/>
      <c r="Z24" s="193"/>
      <c r="AA24" s="195"/>
      <c r="AB24" s="169"/>
      <c r="AC24" s="197"/>
      <c r="AD24" s="173"/>
      <c r="AE24" s="24"/>
      <c r="AF24" s="25"/>
      <c r="AG24" s="40"/>
      <c r="AH24" s="37"/>
      <c r="AI24" s="37"/>
      <c r="AJ24" s="39"/>
      <c r="AK24" s="147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47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47"/>
      <c r="AZ24" s="190"/>
      <c r="BA24" s="193"/>
      <c r="BB24" s="195"/>
      <c r="BC24" s="199"/>
      <c r="BD24" s="200"/>
      <c r="BE24" s="201"/>
      <c r="BF24" s="201"/>
      <c r="BG24" s="203"/>
      <c r="BH24" s="184"/>
      <c r="BI24" s="186"/>
      <c r="BJ24" s="186"/>
      <c r="BK24" s="110">
        <f t="shared" si="4"/>
        <v>39</v>
      </c>
      <c r="BL24" s="74">
        <f t="shared" si="5"/>
        <v>39</v>
      </c>
      <c r="BM24" s="74">
        <f t="shared" si="6"/>
        <v>39</v>
      </c>
      <c r="BN24" s="74">
        <f t="shared" si="7"/>
        <v>39</v>
      </c>
      <c r="BO24" s="74">
        <f t="shared" si="8"/>
        <v>39</v>
      </c>
      <c r="BP24" s="74">
        <f t="shared" si="9"/>
        <v>39</v>
      </c>
      <c r="BQ24" s="85">
        <f t="shared" si="10"/>
        <v>195</v>
      </c>
    </row>
    <row r="25" spans="1:69" ht="15" customHeight="1">
      <c r="A25" s="191" t="s">
        <v>44</v>
      </c>
      <c r="B25" s="143" t="str">
        <f>'Rozpisky I.liga '!D133</f>
        <v>ČRS MO Choceň</v>
      </c>
      <c r="C25" s="150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47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3">
        <f>SUM(W25:W26)</f>
        <v>0</v>
      </c>
      <c r="Y25" s="189">
        <f>G25+N25+G26+N26+U25+U26</f>
        <v>0</v>
      </c>
      <c r="Z25" s="192">
        <f>H25+O25+H26+O26+V25+V26</f>
        <v>0</v>
      </c>
      <c r="AA25" s="194">
        <f>J25+Q25+X25</f>
        <v>0</v>
      </c>
      <c r="AB25" s="196">
        <f>RANK(BH25,$BH$5:$BH$34,1)</f>
        <v>1</v>
      </c>
      <c r="AC25" s="204" t="s">
        <v>44</v>
      </c>
      <c r="AD25" s="198" t="str">
        <f>B25</f>
        <v>ČRS MO Choceň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47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47">
        <f>SUM(AX25:AX26)</f>
        <v>0</v>
      </c>
      <c r="AZ25" s="189">
        <f>AH25+AO25+AH26+AO26+AV25+AV26</f>
        <v>0</v>
      </c>
      <c r="BA25" s="192">
        <f>AI25+AP25+AI26+AP26+AW25+AW26</f>
        <v>0</v>
      </c>
      <c r="BB25" s="194">
        <f>AK25+AR25+AY25</f>
        <v>0</v>
      </c>
      <c r="BC25" s="199">
        <f>RANK(BI25,$BI$5:$BI$34,1)</f>
        <v>1</v>
      </c>
      <c r="BD25" s="200">
        <f>Y25+AZ25</f>
        <v>0</v>
      </c>
      <c r="BE25" s="201">
        <f>Z25+BA25</f>
        <v>0</v>
      </c>
      <c r="BF25" s="202">
        <f>AA25+BB25</f>
        <v>0</v>
      </c>
      <c r="BG25" s="203">
        <f>RANK(BJ25,$BJ$5:$BJ$34,1)</f>
        <v>1</v>
      </c>
      <c r="BH25" s="184">
        <f>SUM(AA25)+(-Z25/1000000000)</f>
        <v>0</v>
      </c>
      <c r="BI25" s="186">
        <f>SUM(BB25)+(-BA25/1000000000)</f>
        <v>0</v>
      </c>
      <c r="BJ25" s="186">
        <f>SUM(BF25)+(-BE25/1000000000)</f>
        <v>0</v>
      </c>
      <c r="BK25" s="108">
        <f t="shared" si="4"/>
        <v>39</v>
      </c>
      <c r="BL25" s="72">
        <f t="shared" si="5"/>
        <v>39</v>
      </c>
      <c r="BM25" s="73">
        <f t="shared" si="6"/>
        <v>39</v>
      </c>
      <c r="BN25" s="72">
        <f t="shared" si="7"/>
        <v>39</v>
      </c>
      <c r="BO25" s="72">
        <f t="shared" si="8"/>
        <v>39</v>
      </c>
      <c r="BP25" s="73">
        <f t="shared" si="9"/>
        <v>39</v>
      </c>
      <c r="BQ25" s="83">
        <f t="shared" si="10"/>
        <v>195</v>
      </c>
    </row>
    <row r="26" spans="1:69" ht="15" customHeight="1">
      <c r="A26" s="191"/>
      <c r="B26" s="142"/>
      <c r="C26" s="150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47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3"/>
      <c r="Y26" s="190"/>
      <c r="Z26" s="193"/>
      <c r="AA26" s="195"/>
      <c r="AB26" s="169"/>
      <c r="AC26" s="204"/>
      <c r="AD26" s="198"/>
      <c r="AE26" s="36"/>
      <c r="AF26" s="25"/>
      <c r="AG26" s="46"/>
      <c r="AH26" s="25"/>
      <c r="AI26" s="25"/>
      <c r="AJ26" s="27"/>
      <c r="AK26" s="147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47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47"/>
      <c r="AZ26" s="190"/>
      <c r="BA26" s="193"/>
      <c r="BB26" s="195"/>
      <c r="BC26" s="199"/>
      <c r="BD26" s="200"/>
      <c r="BE26" s="201"/>
      <c r="BF26" s="201"/>
      <c r="BG26" s="203"/>
      <c r="BH26" s="184"/>
      <c r="BI26" s="186"/>
      <c r="BJ26" s="186"/>
      <c r="BK26" s="108">
        <f t="shared" si="4"/>
        <v>39</v>
      </c>
      <c r="BL26" s="72">
        <f t="shared" si="5"/>
        <v>39</v>
      </c>
      <c r="BM26" s="74">
        <f t="shared" si="6"/>
        <v>39</v>
      </c>
      <c r="BN26" s="72">
        <f t="shared" si="7"/>
        <v>39</v>
      </c>
      <c r="BO26" s="72">
        <f t="shared" si="8"/>
        <v>39</v>
      </c>
      <c r="BP26" s="74">
        <f t="shared" si="9"/>
        <v>39</v>
      </c>
      <c r="BQ26" s="83">
        <f t="shared" si="10"/>
        <v>195</v>
      </c>
    </row>
    <row r="27" spans="1:69" ht="15" customHeight="1">
      <c r="A27" s="187" t="s">
        <v>45</v>
      </c>
      <c r="B27" s="143" t="str">
        <f>'Rozpisky I.liga '!D146</f>
        <v>GION MO ČRS TÁBOR "D"</v>
      </c>
      <c r="C27" s="150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47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3">
        <f>SUM(W27:W28)</f>
        <v>0</v>
      </c>
      <c r="Y27" s="189">
        <f>G27+N27+G28+N28+U27+U28</f>
        <v>0</v>
      </c>
      <c r="Z27" s="192">
        <f>H27+O27+H28+O28+V27+V28</f>
        <v>0</v>
      </c>
      <c r="AA27" s="194">
        <f>J27+Q27+X27</f>
        <v>0</v>
      </c>
      <c r="AB27" s="196">
        <f>RANK(BH27,$BH$5:$BH$34,1)</f>
        <v>1</v>
      </c>
      <c r="AC27" s="197" t="s">
        <v>45</v>
      </c>
      <c r="AD27" s="198" t="str">
        <f>B27</f>
        <v>GION MO ČRS TÁBOR "D"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47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47">
        <f>SUM(AX27:AX28)</f>
        <v>0</v>
      </c>
      <c r="AZ27" s="189">
        <f>AH27+AO27+AH28+AO28+AV27+AV28</f>
        <v>0</v>
      </c>
      <c r="BA27" s="192">
        <f>AI27+AP27+AI28+AP28+AW27+AW28</f>
        <v>0</v>
      </c>
      <c r="BB27" s="194">
        <f>AK27+AR27+AY27</f>
        <v>0</v>
      </c>
      <c r="BC27" s="199">
        <f>RANK(BI27,$BI$5:$BI$34,1)</f>
        <v>1</v>
      </c>
      <c r="BD27" s="200">
        <f>Y27+AZ27</f>
        <v>0</v>
      </c>
      <c r="BE27" s="201">
        <f>Z27+BA27</f>
        <v>0</v>
      </c>
      <c r="BF27" s="202">
        <f>AA27+BB27</f>
        <v>0</v>
      </c>
      <c r="BG27" s="203">
        <f>RANK(BJ27,$BJ$5:$BJ$34,1)</f>
        <v>1</v>
      </c>
      <c r="BH27" s="184">
        <f>SUM(AA27)+(-Z27/1000000000)</f>
        <v>0</v>
      </c>
      <c r="BI27" s="186">
        <f>SUM(BB27)+(-BA27/1000000000)</f>
        <v>0</v>
      </c>
      <c r="BJ27" s="186">
        <f>SUM(BF27)+(-BE27/1000000000)</f>
        <v>0</v>
      </c>
      <c r="BK27" s="109">
        <f t="shared" si="4"/>
        <v>39</v>
      </c>
      <c r="BL27" s="73">
        <f t="shared" si="5"/>
        <v>39</v>
      </c>
      <c r="BM27" s="73">
        <f t="shared" si="6"/>
        <v>39</v>
      </c>
      <c r="BN27" s="73">
        <f t="shared" si="7"/>
        <v>39</v>
      </c>
      <c r="BO27" s="73">
        <f t="shared" si="8"/>
        <v>39</v>
      </c>
      <c r="BP27" s="73">
        <f t="shared" si="9"/>
        <v>39</v>
      </c>
      <c r="BQ27" s="84">
        <f t="shared" si="10"/>
        <v>195</v>
      </c>
    </row>
    <row r="28" spans="1:69" ht="15" customHeight="1">
      <c r="A28" s="187"/>
      <c r="B28" s="144"/>
      <c r="C28" s="150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47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3"/>
      <c r="Y28" s="190"/>
      <c r="Z28" s="193"/>
      <c r="AA28" s="195"/>
      <c r="AB28" s="169"/>
      <c r="AC28" s="197"/>
      <c r="AD28" s="205"/>
      <c r="AE28" s="24"/>
      <c r="AF28" s="25"/>
      <c r="AG28" s="40"/>
      <c r="AH28" s="37"/>
      <c r="AI28" s="37"/>
      <c r="AJ28" s="39"/>
      <c r="AK28" s="147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47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47"/>
      <c r="AZ28" s="190"/>
      <c r="BA28" s="193"/>
      <c r="BB28" s="195"/>
      <c r="BC28" s="199"/>
      <c r="BD28" s="200"/>
      <c r="BE28" s="201"/>
      <c r="BF28" s="201"/>
      <c r="BG28" s="203"/>
      <c r="BH28" s="184"/>
      <c r="BI28" s="186"/>
      <c r="BJ28" s="186"/>
      <c r="BK28" s="110">
        <f t="shared" si="4"/>
        <v>39</v>
      </c>
      <c r="BL28" s="74">
        <f t="shared" si="5"/>
        <v>39</v>
      </c>
      <c r="BM28" s="74">
        <f t="shared" si="6"/>
        <v>39</v>
      </c>
      <c r="BN28" s="74">
        <f t="shared" si="7"/>
        <v>39</v>
      </c>
      <c r="BO28" s="74">
        <f t="shared" si="8"/>
        <v>39</v>
      </c>
      <c r="BP28" s="74">
        <f t="shared" si="9"/>
        <v>39</v>
      </c>
      <c r="BQ28" s="85">
        <f t="shared" si="10"/>
        <v>195</v>
      </c>
    </row>
    <row r="29" spans="1:69" ht="15" customHeight="1" thickBot="1">
      <c r="A29" s="191">
        <v>13</v>
      </c>
      <c r="B29" s="141" t="str">
        <f>'Rozpisky I.liga '!D159</f>
        <v>Zdibáři MO Soutice</v>
      </c>
      <c r="C29" s="150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47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3">
        <f>SUM(W29:W30)</f>
        <v>0</v>
      </c>
      <c r="Y29" s="189">
        <f>G29+N29+G30+N30+U29+U30</f>
        <v>0</v>
      </c>
      <c r="Z29" s="192">
        <f>H29+O29+H30+O30+V29+V30</f>
        <v>0</v>
      </c>
      <c r="AA29" s="194">
        <f>J29+Q29+X29</f>
        <v>0</v>
      </c>
      <c r="AB29" s="196">
        <f>RANK(BH29,$BH$5:$BH$34,1)</f>
        <v>1</v>
      </c>
      <c r="AC29" s="204">
        <v>13</v>
      </c>
      <c r="AD29" s="207" t="str">
        <f>B29</f>
        <v>Zdibáři MO Soutice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47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47">
        <f>SUM(AX29:AX30)</f>
        <v>0</v>
      </c>
      <c r="AZ29" s="189">
        <f>AH29+AO29+AH30+AO30+AV29+AV30</f>
        <v>0</v>
      </c>
      <c r="BA29" s="192">
        <f>AI29+AP29+AI30+AP30+AW29+AW30</f>
        <v>0</v>
      </c>
      <c r="BB29" s="194">
        <f>AK29+AR29+AY29</f>
        <v>0</v>
      </c>
      <c r="BC29" s="199">
        <f>RANK(BI29,$BI$5:$BI$34,1)</f>
        <v>1</v>
      </c>
      <c r="BD29" s="200">
        <f>Y29+AZ29</f>
        <v>0</v>
      </c>
      <c r="BE29" s="201">
        <f>Z29+BA29</f>
        <v>0</v>
      </c>
      <c r="BF29" s="202">
        <f>AA29+BB29</f>
        <v>0</v>
      </c>
      <c r="BG29" s="203">
        <f>RANK(BJ29,$BJ$5:$BJ$34,1)</f>
        <v>1</v>
      </c>
      <c r="BH29" s="184">
        <f>SUM(AA29)+(-Z29/1000000000)</f>
        <v>0</v>
      </c>
      <c r="BI29" s="186">
        <f>SUM(BB29)+(-BA29/1000000000)</f>
        <v>0</v>
      </c>
      <c r="BJ29" s="186">
        <f>SUM(BF29)+(-BE29/1000000000)</f>
        <v>0</v>
      </c>
      <c r="BK29" s="108">
        <f t="shared" si="4"/>
        <v>39</v>
      </c>
      <c r="BL29" s="72">
        <f t="shared" si="5"/>
        <v>39</v>
      </c>
      <c r="BM29" s="73">
        <f t="shared" si="6"/>
        <v>39</v>
      </c>
      <c r="BN29" s="72">
        <f t="shared" si="7"/>
        <v>39</v>
      </c>
      <c r="BO29" s="72">
        <f t="shared" si="8"/>
        <v>39</v>
      </c>
      <c r="BP29" s="73">
        <f t="shared" si="9"/>
        <v>39</v>
      </c>
      <c r="BQ29" s="83">
        <f t="shared" si="10"/>
        <v>195</v>
      </c>
    </row>
    <row r="30" spans="1:69" ht="15" customHeight="1">
      <c r="A30" s="191"/>
      <c r="B30" s="142"/>
      <c r="C30" s="150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47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3"/>
      <c r="Y30" s="190"/>
      <c r="Z30" s="193"/>
      <c r="AA30" s="195"/>
      <c r="AB30" s="169"/>
      <c r="AC30" s="204"/>
      <c r="AD30" s="173"/>
      <c r="AE30" s="31"/>
      <c r="AF30" s="25"/>
      <c r="AG30" s="46"/>
      <c r="AH30" s="25"/>
      <c r="AI30" s="25"/>
      <c r="AJ30" s="39"/>
      <c r="AK30" s="147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47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47"/>
      <c r="AZ30" s="190"/>
      <c r="BA30" s="193"/>
      <c r="BB30" s="195"/>
      <c r="BC30" s="199"/>
      <c r="BD30" s="200"/>
      <c r="BE30" s="201"/>
      <c r="BF30" s="201"/>
      <c r="BG30" s="203"/>
      <c r="BH30" s="184"/>
      <c r="BI30" s="186"/>
      <c r="BJ30" s="186"/>
      <c r="BK30" s="108">
        <f t="shared" si="4"/>
        <v>39</v>
      </c>
      <c r="BL30" s="72">
        <f t="shared" si="5"/>
        <v>39</v>
      </c>
      <c r="BM30" s="74">
        <f t="shared" si="6"/>
        <v>39</v>
      </c>
      <c r="BN30" s="72">
        <f t="shared" si="7"/>
        <v>39</v>
      </c>
      <c r="BO30" s="72">
        <f t="shared" si="8"/>
        <v>39</v>
      </c>
      <c r="BP30" s="74">
        <f t="shared" si="9"/>
        <v>39</v>
      </c>
      <c r="BQ30" s="83">
        <f t="shared" si="10"/>
        <v>195</v>
      </c>
    </row>
    <row r="31" spans="1:69" ht="15" customHeight="1">
      <c r="A31" s="187">
        <v>14</v>
      </c>
      <c r="B31" s="143" t="str">
        <f>'Rozpisky I.liga '!D172</f>
        <v>Favorite team MO Brandýs nad Labem</v>
      </c>
      <c r="C31" s="150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47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3">
        <f>SUM(W31:W32)</f>
        <v>0</v>
      </c>
      <c r="Y31" s="189">
        <f>G31+N31+G32+N32+U31+U32</f>
        <v>0</v>
      </c>
      <c r="Z31" s="192">
        <f>H31+O31+H32+O32+V31+V32</f>
        <v>0</v>
      </c>
      <c r="AA31" s="194">
        <f>J31+Q31+X31</f>
        <v>0</v>
      </c>
      <c r="AB31" s="196">
        <f>RANK(BH31,$BH$5:$BH$34,1)</f>
        <v>1</v>
      </c>
      <c r="AC31" s="197">
        <v>14</v>
      </c>
      <c r="AD31" s="198" t="str">
        <f>B31</f>
        <v>Favorite team MO Brandýs nad Labem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47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47">
        <f>SUM(AX31:AX32)</f>
        <v>0</v>
      </c>
      <c r="AZ31" s="189">
        <f>AH31+AO31+AH32+AO32+AV31+AV32</f>
        <v>0</v>
      </c>
      <c r="BA31" s="192">
        <f>AI31+AP31+AI32+AP32+AW31+AW32</f>
        <v>0</v>
      </c>
      <c r="BB31" s="194">
        <f>AK31+AR31+AY31</f>
        <v>0</v>
      </c>
      <c r="BC31" s="199">
        <f>RANK(BI31,$BI$5:$BI$34,1)</f>
        <v>1</v>
      </c>
      <c r="BD31" s="200">
        <f>Y31+AZ31</f>
        <v>0</v>
      </c>
      <c r="BE31" s="201">
        <f>Z31+BA31</f>
        <v>0</v>
      </c>
      <c r="BF31" s="202">
        <f>AA31+BB31</f>
        <v>0</v>
      </c>
      <c r="BG31" s="203">
        <f>RANK(BJ31,$BJ$5:$BJ$34,1)</f>
        <v>1</v>
      </c>
      <c r="BH31" s="184">
        <f>SUM(AA31)+(-Z31/1000000000)</f>
        <v>0</v>
      </c>
      <c r="BI31" s="186">
        <f>SUM(BB31)+(-BA31/1000000000)</f>
        <v>0</v>
      </c>
      <c r="BJ31" s="186">
        <f>SUM(BF31)+(-BE31/1000000000)</f>
        <v>0</v>
      </c>
      <c r="BK31" s="109">
        <f t="shared" si="4"/>
        <v>39</v>
      </c>
      <c r="BL31" s="73">
        <f t="shared" si="5"/>
        <v>39</v>
      </c>
      <c r="BM31" s="73">
        <f t="shared" si="6"/>
        <v>39</v>
      </c>
      <c r="BN31" s="73">
        <f t="shared" si="7"/>
        <v>39</v>
      </c>
      <c r="BO31" s="73">
        <f t="shared" si="8"/>
        <v>39</v>
      </c>
      <c r="BP31" s="73">
        <f t="shared" si="9"/>
        <v>39</v>
      </c>
      <c r="BQ31" s="84">
        <f t="shared" si="10"/>
        <v>195</v>
      </c>
    </row>
    <row r="32" spans="1:69" ht="15" customHeight="1">
      <c r="A32" s="187"/>
      <c r="B32" s="142"/>
      <c r="C32" s="150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47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3"/>
      <c r="Y32" s="190"/>
      <c r="Z32" s="193"/>
      <c r="AA32" s="195"/>
      <c r="AB32" s="169"/>
      <c r="AC32" s="197"/>
      <c r="AD32" s="198"/>
      <c r="AE32" s="24"/>
      <c r="AF32" s="25"/>
      <c r="AG32" s="40"/>
      <c r="AH32" s="37"/>
      <c r="AI32" s="37"/>
      <c r="AJ32" s="27"/>
      <c r="AK32" s="147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47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47"/>
      <c r="AZ32" s="190"/>
      <c r="BA32" s="193"/>
      <c r="BB32" s="195"/>
      <c r="BC32" s="199"/>
      <c r="BD32" s="200"/>
      <c r="BE32" s="201"/>
      <c r="BF32" s="201"/>
      <c r="BG32" s="203"/>
      <c r="BH32" s="184"/>
      <c r="BI32" s="186"/>
      <c r="BJ32" s="186"/>
      <c r="BK32" s="110">
        <f t="shared" si="4"/>
        <v>39</v>
      </c>
      <c r="BL32" s="74">
        <f t="shared" si="5"/>
        <v>39</v>
      </c>
      <c r="BM32" s="74">
        <f t="shared" si="6"/>
        <v>39</v>
      </c>
      <c r="BN32" s="74">
        <f t="shared" si="7"/>
        <v>39</v>
      </c>
      <c r="BO32" s="74">
        <f t="shared" si="8"/>
        <v>39</v>
      </c>
      <c r="BP32" s="74">
        <f t="shared" si="9"/>
        <v>39</v>
      </c>
      <c r="BQ32" s="85">
        <f t="shared" si="10"/>
        <v>195</v>
      </c>
    </row>
    <row r="33" spans="1:69" ht="15" customHeight="1">
      <c r="A33" s="191"/>
      <c r="B33" s="143"/>
      <c r="C33" s="150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3"/>
      <c r="Y33" s="210"/>
      <c r="Z33" s="213"/>
      <c r="AA33" s="211"/>
      <c r="AB33" s="196"/>
      <c r="AC33" s="204"/>
      <c r="AD33" s="198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10"/>
      <c r="BA33" s="213"/>
      <c r="BB33" s="211"/>
      <c r="BC33" s="199"/>
      <c r="BD33" s="200"/>
      <c r="BE33" s="201"/>
      <c r="BF33" s="202"/>
      <c r="BG33" s="203"/>
      <c r="BH33" s="184"/>
      <c r="BI33" s="186"/>
      <c r="BJ33" s="186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1"/>
      <c r="B34" s="144"/>
      <c r="C34" s="150"/>
      <c r="D34" s="104"/>
      <c r="E34" s="105"/>
      <c r="F34" s="106"/>
      <c r="G34" s="105"/>
      <c r="H34" s="105"/>
      <c r="I34" s="98"/>
      <c r="J34" s="209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3"/>
      <c r="Y34" s="190"/>
      <c r="Z34" s="193"/>
      <c r="AA34" s="195"/>
      <c r="AB34" s="169"/>
      <c r="AC34" s="204"/>
      <c r="AD34" s="205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90"/>
      <c r="BA34" s="193"/>
      <c r="BB34" s="195"/>
      <c r="BC34" s="199"/>
      <c r="BD34" s="200"/>
      <c r="BE34" s="201"/>
      <c r="BF34" s="201"/>
      <c r="BG34" s="203"/>
      <c r="BH34" s="184"/>
      <c r="BI34" s="186"/>
      <c r="BJ34" s="186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4"/>
      <c r="B35" s="141"/>
      <c r="C35" s="216"/>
      <c r="D35" s="102"/>
      <c r="E35" s="32"/>
      <c r="F35" s="33"/>
      <c r="G35" s="32"/>
      <c r="H35" s="32"/>
      <c r="I35" s="35"/>
      <c r="J35" s="218"/>
      <c r="K35" s="99"/>
      <c r="L35" s="32"/>
      <c r="M35" s="23"/>
      <c r="N35" s="42"/>
      <c r="O35" s="42"/>
      <c r="P35" s="45"/>
      <c r="Q35" s="220"/>
      <c r="R35" s="99"/>
      <c r="S35" s="32"/>
      <c r="T35" s="23"/>
      <c r="U35" s="42"/>
      <c r="V35" s="42"/>
      <c r="W35" s="45"/>
      <c r="X35" s="240"/>
      <c r="Y35" s="210"/>
      <c r="Z35" s="213"/>
      <c r="AA35" s="211"/>
      <c r="AB35" s="196"/>
      <c r="AC35" s="232"/>
      <c r="AD35" s="207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20"/>
      <c r="AZ35" s="210"/>
      <c r="BA35" s="213"/>
      <c r="BB35" s="211"/>
      <c r="BC35" s="199"/>
      <c r="BD35" s="222"/>
      <c r="BE35" s="235"/>
      <c r="BF35" s="228"/>
      <c r="BG35" s="203"/>
      <c r="BH35" s="184"/>
      <c r="BI35" s="186"/>
      <c r="BJ35" s="186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5"/>
      <c r="B36" s="145"/>
      <c r="C36" s="217"/>
      <c r="D36" s="101"/>
      <c r="E36" s="87"/>
      <c r="F36" s="88"/>
      <c r="G36" s="87"/>
      <c r="H36" s="87"/>
      <c r="I36" s="89"/>
      <c r="J36" s="219"/>
      <c r="K36" s="100"/>
      <c r="L36" s="87"/>
      <c r="M36" s="90"/>
      <c r="N36" s="87"/>
      <c r="O36" s="87"/>
      <c r="P36" s="89"/>
      <c r="Q36" s="212"/>
      <c r="R36" s="100"/>
      <c r="S36" s="87"/>
      <c r="T36" s="90"/>
      <c r="U36" s="87"/>
      <c r="V36" s="87"/>
      <c r="W36" s="89"/>
      <c r="X36" s="241"/>
      <c r="Y36" s="225"/>
      <c r="Z36" s="226"/>
      <c r="AA36" s="227"/>
      <c r="AB36" s="231"/>
      <c r="AC36" s="233"/>
      <c r="AD36" s="234"/>
      <c r="AE36" s="86"/>
      <c r="AF36" s="87"/>
      <c r="AG36" s="88"/>
      <c r="AH36" s="87"/>
      <c r="AI36" s="87"/>
      <c r="AJ36" s="89"/>
      <c r="AK36" s="212"/>
      <c r="AL36" s="86"/>
      <c r="AM36" s="87"/>
      <c r="AN36" s="90"/>
      <c r="AO36" s="87"/>
      <c r="AP36" s="87"/>
      <c r="AQ36" s="89"/>
      <c r="AR36" s="212"/>
      <c r="AS36" s="100"/>
      <c r="AT36" s="87"/>
      <c r="AU36" s="90"/>
      <c r="AV36" s="87"/>
      <c r="AW36" s="87"/>
      <c r="AX36" s="89"/>
      <c r="AY36" s="212"/>
      <c r="AZ36" s="225"/>
      <c r="BA36" s="226"/>
      <c r="BB36" s="227"/>
      <c r="BC36" s="199"/>
      <c r="BD36" s="223"/>
      <c r="BE36" s="229"/>
      <c r="BF36" s="229"/>
      <c r="BG36" s="203"/>
      <c r="BH36" s="230"/>
      <c r="BI36" s="221"/>
      <c r="BJ36" s="221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4" t="s">
        <v>48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37"/>
      <c r="X38" s="237"/>
      <c r="Y38" s="224"/>
      <c r="Z38" s="224"/>
      <c r="AA38" s="1"/>
      <c r="AB38" s="1"/>
      <c r="AC38" s="1"/>
      <c r="AD38" s="1"/>
      <c r="AE38" s="1"/>
      <c r="AF38" s="238" t="s">
        <v>49</v>
      </c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39"/>
      <c r="AZ38" s="238"/>
      <c r="BA38" s="238"/>
      <c r="BB38" s="224" t="s">
        <v>25</v>
      </c>
      <c r="BC38" s="224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50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6"/>
      <c r="J39" s="236"/>
      <c r="K39" s="236"/>
      <c r="L39" s="236"/>
      <c r="M39" s="236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6"/>
      <c r="Q39" s="236"/>
      <c r="R39" s="236"/>
      <c r="S39" s="236"/>
      <c r="T39" s="236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51</v>
      </c>
      <c r="Z39" s="52" t="s">
        <v>52</v>
      </c>
      <c r="AA39" s="1"/>
      <c r="AB39" s="1"/>
      <c r="AC39" s="1"/>
      <c r="AD39" s="1"/>
      <c r="AE39" s="1"/>
      <c r="AF39" s="49" t="s">
        <v>50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6"/>
      <c r="AK39" s="236"/>
      <c r="AL39" s="236"/>
      <c r="AM39" s="236"/>
      <c r="AN39" s="236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6"/>
      <c r="AR39" s="236"/>
      <c r="AS39" s="236"/>
      <c r="AT39" s="236"/>
      <c r="AU39" s="236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51</v>
      </c>
      <c r="BA39" s="51" t="s">
        <v>52</v>
      </c>
      <c r="BB39" s="53" t="s">
        <v>51</v>
      </c>
      <c r="BC39" s="54" t="s">
        <v>52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92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6"/>
      <c r="J40" s="236"/>
      <c r="K40" s="236"/>
      <c r="L40" s="236"/>
      <c r="M40" s="236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6"/>
      <c r="Q40" s="236"/>
      <c r="R40" s="236"/>
      <c r="S40" s="236"/>
      <c r="T40" s="236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92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6"/>
      <c r="AK40" s="236"/>
      <c r="AL40" s="236"/>
      <c r="AM40" s="236"/>
      <c r="AN40" s="236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6"/>
      <c r="AR40" s="236"/>
      <c r="AS40" s="236"/>
      <c r="AT40" s="236"/>
      <c r="AU40" s="236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36"/>
      <c r="J41" s="236"/>
      <c r="K41" s="236"/>
      <c r="L41" s="236"/>
      <c r="M41" s="236"/>
      <c r="N41" s="61">
        <f>N40+N39</f>
        <v>0</v>
      </c>
      <c r="O41" s="61">
        <f>O40+O39</f>
        <v>0</v>
      </c>
      <c r="P41" s="236"/>
      <c r="Q41" s="236"/>
      <c r="R41" s="236"/>
      <c r="S41" s="236"/>
      <c r="T41" s="236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36"/>
      <c r="AK41" s="236"/>
      <c r="AL41" s="236"/>
      <c r="AM41" s="236"/>
      <c r="AN41" s="236"/>
      <c r="AO41" s="61">
        <f>AO40+AO39</f>
        <v>0</v>
      </c>
      <c r="AP41" s="61">
        <f>AP40+AP39</f>
        <v>0</v>
      </c>
      <c r="AQ41" s="236"/>
      <c r="AR41" s="236"/>
      <c r="AS41" s="236"/>
      <c r="AT41" s="236"/>
      <c r="AU41" s="236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BK5" sqref="BK5:BP3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102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102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6" t="s">
        <v>5</v>
      </c>
      <c r="E3" s="146"/>
      <c r="F3" s="146"/>
      <c r="G3" s="146"/>
      <c r="H3" s="146"/>
      <c r="I3" s="146"/>
      <c r="J3" s="146"/>
      <c r="K3" s="146" t="s">
        <v>6</v>
      </c>
      <c r="L3" s="146"/>
      <c r="M3" s="146"/>
      <c r="N3" s="146"/>
      <c r="O3" s="146"/>
      <c r="P3" s="146"/>
      <c r="Q3" s="146"/>
      <c r="R3" s="146" t="s">
        <v>8</v>
      </c>
      <c r="S3" s="146"/>
      <c r="T3" s="146"/>
      <c r="U3" s="146"/>
      <c r="V3" s="146"/>
      <c r="W3" s="146"/>
      <c r="X3" s="146"/>
      <c r="Y3" s="151" t="s">
        <v>7</v>
      </c>
      <c r="Z3" s="151"/>
      <c r="AA3" s="151"/>
      <c r="AB3" s="151"/>
      <c r="AC3" s="12"/>
      <c r="AD3" s="13"/>
      <c r="AE3" s="146" t="s">
        <v>88</v>
      </c>
      <c r="AF3" s="146"/>
      <c r="AG3" s="146"/>
      <c r="AH3" s="146"/>
      <c r="AI3" s="146"/>
      <c r="AJ3" s="146"/>
      <c r="AK3" s="146"/>
      <c r="AL3" s="146" t="s">
        <v>89</v>
      </c>
      <c r="AM3" s="146"/>
      <c r="AN3" s="146"/>
      <c r="AO3" s="146"/>
      <c r="AP3" s="146"/>
      <c r="AQ3" s="146"/>
      <c r="AR3" s="146"/>
      <c r="AS3" s="146" t="s">
        <v>87</v>
      </c>
      <c r="AT3" s="146"/>
      <c r="AU3" s="146"/>
      <c r="AV3" s="146"/>
      <c r="AW3" s="146"/>
      <c r="AX3" s="146"/>
      <c r="AY3" s="146"/>
      <c r="AZ3" s="151" t="s">
        <v>9</v>
      </c>
      <c r="BA3" s="151"/>
      <c r="BB3" s="151"/>
      <c r="BC3" s="151"/>
      <c r="BD3" s="152" t="s">
        <v>10</v>
      </c>
      <c r="BE3" s="152"/>
      <c r="BF3" s="152"/>
      <c r="BG3" s="152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3" t="s">
        <v>11</v>
      </c>
      <c r="B4" s="153"/>
      <c r="C4" s="15" t="s">
        <v>12</v>
      </c>
      <c r="D4" s="15" t="s">
        <v>13</v>
      </c>
      <c r="E4" s="16" t="s">
        <v>86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86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86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3" t="s">
        <v>11</v>
      </c>
      <c r="AD4" s="153"/>
      <c r="AE4" s="15" t="s">
        <v>13</v>
      </c>
      <c r="AF4" s="16" t="s">
        <v>86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86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86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90</v>
      </c>
      <c r="BP4" s="22" t="s">
        <v>91</v>
      </c>
      <c r="BQ4" s="22" t="s">
        <v>30</v>
      </c>
    </row>
    <row r="5" spans="1:69" ht="15" customHeight="1" thickBot="1">
      <c r="A5" s="154">
        <v>1</v>
      </c>
      <c r="B5" s="156" t="str">
        <f>'Rozpisky I.liga '!D3</f>
        <v>Marvel Mladá Boleslav</v>
      </c>
      <c r="C5" s="157"/>
      <c r="D5" s="75"/>
      <c r="E5" s="76"/>
      <c r="F5" s="77"/>
      <c r="G5" s="76"/>
      <c r="H5" s="78"/>
      <c r="I5" s="79"/>
      <c r="J5" s="159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59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2">
        <f>SUM(W5:W6)</f>
        <v>0</v>
      </c>
      <c r="Y5" s="160">
        <f>G5+N5+G6+N6+U5+U6</f>
        <v>0</v>
      </c>
      <c r="Z5" s="164">
        <f>H5+O5+H6+O6+V5+V6</f>
        <v>0</v>
      </c>
      <c r="AA5" s="166">
        <f>J5+Q5+X5</f>
        <v>0</v>
      </c>
      <c r="AB5" s="168">
        <f>RANK(BH5,$BH$5:$BH$34,1)</f>
        <v>1</v>
      </c>
      <c r="AC5" s="170">
        <v>1</v>
      </c>
      <c r="AD5" s="172" t="str">
        <f>B5</f>
        <v>Marvel Mladá Boleslav</v>
      </c>
      <c r="AE5" s="75"/>
      <c r="AF5" s="76"/>
      <c r="AG5" s="77"/>
      <c r="AH5" s="76"/>
      <c r="AI5" s="78"/>
      <c r="AJ5" s="79"/>
      <c r="AK5" s="159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59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59">
        <f>SUM(AX5:AX6)</f>
        <v>0</v>
      </c>
      <c r="AZ5" s="160">
        <f>AH5+AO5+AH6+AO6+AV5+AV6</f>
        <v>0</v>
      </c>
      <c r="BA5" s="164">
        <f>AI5+AP5+AI6+AP6+AW5+AW6</f>
        <v>0</v>
      </c>
      <c r="BB5" s="166">
        <f>AK5+AR5+AY5</f>
        <v>0</v>
      </c>
      <c r="BC5" s="174">
        <f>RANK(BI5,$BI$5:$BI$34,1)</f>
        <v>1</v>
      </c>
      <c r="BD5" s="176">
        <f>Y5+AZ5</f>
        <v>0</v>
      </c>
      <c r="BE5" s="178">
        <f>Z5+BA5</f>
        <v>0</v>
      </c>
      <c r="BF5" s="180">
        <f>AA5+BB5</f>
        <v>0</v>
      </c>
      <c r="BG5" s="181">
        <f>RANK(BJ5,$BJ$5:$BJ$34,1)</f>
        <v>1</v>
      </c>
      <c r="BH5" s="183">
        <f>SUM(AA5)+(-Z5/1000000000)</f>
        <v>0</v>
      </c>
      <c r="BI5" s="185">
        <f>SUM(BB5)+(-BA5/1000000000)</f>
        <v>0</v>
      </c>
      <c r="BJ5" s="185">
        <f>SUM(BF5)+(-BE5/1000000000)</f>
        <v>0</v>
      </c>
      <c r="BK5" s="107">
        <f aca="true" t="shared" si="4" ref="BK5:BK32">39-2*I5</f>
        <v>39</v>
      </c>
      <c r="BL5" s="81">
        <f aca="true" t="shared" si="5" ref="BL5:BL32">39-2*P5</f>
        <v>39</v>
      </c>
      <c r="BM5" s="81">
        <f aca="true" t="shared" si="6" ref="BM5:BM32">39-2*W5</f>
        <v>39</v>
      </c>
      <c r="BN5" s="81">
        <f aca="true" t="shared" si="7" ref="BN5:BN32">39-2*AJ5</f>
        <v>39</v>
      </c>
      <c r="BO5" s="81">
        <f aca="true" t="shared" si="8" ref="BO5:BO32">39-2*AQ5</f>
        <v>39</v>
      </c>
      <c r="BP5" s="81">
        <f aca="true" t="shared" si="9" ref="BP5:BP32">39-2*AX5</f>
        <v>39</v>
      </c>
      <c r="BQ5" s="82">
        <f aca="true" t="shared" si="10" ref="BQ5:BQ32">SUM(BK5:BO5)</f>
        <v>195</v>
      </c>
    </row>
    <row r="6" spans="1:69" ht="15" customHeight="1">
      <c r="A6" s="155"/>
      <c r="B6" s="142"/>
      <c r="C6" s="158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7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3"/>
      <c r="Y6" s="161"/>
      <c r="Z6" s="165"/>
      <c r="AA6" s="167"/>
      <c r="AB6" s="169"/>
      <c r="AC6" s="171"/>
      <c r="AD6" s="173"/>
      <c r="AE6" s="24"/>
      <c r="AF6" s="25"/>
      <c r="AG6" s="29"/>
      <c r="AH6" s="25"/>
      <c r="AI6" s="25"/>
      <c r="AJ6" s="27"/>
      <c r="AK6" s="147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7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7"/>
      <c r="AZ6" s="161"/>
      <c r="BA6" s="165"/>
      <c r="BB6" s="167"/>
      <c r="BC6" s="175"/>
      <c r="BD6" s="177"/>
      <c r="BE6" s="179"/>
      <c r="BF6" s="179"/>
      <c r="BG6" s="182"/>
      <c r="BH6" s="184"/>
      <c r="BI6" s="186"/>
      <c r="BJ6" s="186"/>
      <c r="BK6" s="108">
        <f t="shared" si="4"/>
        <v>39</v>
      </c>
      <c r="BL6" s="72">
        <f t="shared" si="5"/>
        <v>39</v>
      </c>
      <c r="BM6" s="72">
        <f t="shared" si="6"/>
        <v>39</v>
      </c>
      <c r="BN6" s="72">
        <f t="shared" si="7"/>
        <v>39</v>
      </c>
      <c r="BO6" s="72">
        <f t="shared" si="8"/>
        <v>39</v>
      </c>
      <c r="BP6" s="72">
        <f t="shared" si="9"/>
        <v>39</v>
      </c>
      <c r="BQ6" s="83">
        <f t="shared" si="10"/>
        <v>195</v>
      </c>
    </row>
    <row r="7" spans="1:69" ht="15" customHeight="1">
      <c r="A7" s="187" t="s">
        <v>31</v>
      </c>
      <c r="B7" s="143" t="str">
        <f>'Rozpisky I.liga '!D16</f>
        <v>MO Slatiňany ,B'</v>
      </c>
      <c r="C7" s="150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7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3">
        <f>SUM(W7:W8)</f>
        <v>0</v>
      </c>
      <c r="Y7" s="189">
        <f>G7+N7+G8+N8+U7+U8</f>
        <v>0</v>
      </c>
      <c r="Z7" s="192">
        <f>H7+O7+H8+O8+V7+V8</f>
        <v>0</v>
      </c>
      <c r="AA7" s="194">
        <f>J7+Q7+X7</f>
        <v>0</v>
      </c>
      <c r="AB7" s="196">
        <f>RANK(BH7,$BH$5:$BH$34,1)</f>
        <v>1</v>
      </c>
      <c r="AC7" s="197" t="s">
        <v>31</v>
      </c>
      <c r="AD7" s="198" t="str">
        <f>B7</f>
        <v>MO Slatiňany ,B'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7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7">
        <f>SUM(AX7:AX8)</f>
        <v>0</v>
      </c>
      <c r="AZ7" s="189">
        <f>AH7+AO7+AH8+AO8+AV7+AV8</f>
        <v>0</v>
      </c>
      <c r="BA7" s="192">
        <f>AI7+AP7+AI8+AP8+AW7+AW8</f>
        <v>0</v>
      </c>
      <c r="BB7" s="194">
        <f>AK7+AR7+AY7</f>
        <v>0</v>
      </c>
      <c r="BC7" s="199">
        <f>RANK(BI7,$BI$5:$BI$34,1)</f>
        <v>1</v>
      </c>
      <c r="BD7" s="200">
        <f>Y7+AZ7</f>
        <v>0</v>
      </c>
      <c r="BE7" s="201">
        <f>Z7+BA7</f>
        <v>0</v>
      </c>
      <c r="BF7" s="202">
        <f>AA7+BB7</f>
        <v>0</v>
      </c>
      <c r="BG7" s="203">
        <f>RANK(BJ7,$BJ$5:$BJ$34,1)</f>
        <v>1</v>
      </c>
      <c r="BH7" s="184">
        <f>SUM(AA7)+(-Z7/1000000000)</f>
        <v>0</v>
      </c>
      <c r="BI7" s="186">
        <f>SUM(BB7)+(-BA7/1000000000)</f>
        <v>0</v>
      </c>
      <c r="BJ7" s="186">
        <f>SUM(BF7)+(-BE7/1000000000)</f>
        <v>0</v>
      </c>
      <c r="BK7" s="109">
        <f t="shared" si="4"/>
        <v>39</v>
      </c>
      <c r="BL7" s="73">
        <f t="shared" si="5"/>
        <v>39</v>
      </c>
      <c r="BM7" s="73">
        <f t="shared" si="6"/>
        <v>39</v>
      </c>
      <c r="BN7" s="73">
        <f t="shared" si="7"/>
        <v>39</v>
      </c>
      <c r="BO7" s="73">
        <f t="shared" si="8"/>
        <v>39</v>
      </c>
      <c r="BP7" s="73">
        <f t="shared" si="9"/>
        <v>39</v>
      </c>
      <c r="BQ7" s="84">
        <f t="shared" si="10"/>
        <v>195</v>
      </c>
    </row>
    <row r="8" spans="1:69" ht="15" customHeight="1">
      <c r="A8" s="187"/>
      <c r="B8" s="142"/>
      <c r="C8" s="150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7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3"/>
      <c r="Y8" s="190"/>
      <c r="Z8" s="193"/>
      <c r="AA8" s="195"/>
      <c r="AB8" s="169"/>
      <c r="AC8" s="197"/>
      <c r="AD8" s="198"/>
      <c r="AE8" s="36"/>
      <c r="AF8" s="37"/>
      <c r="AG8" s="40"/>
      <c r="AH8" s="37"/>
      <c r="AI8" s="37"/>
      <c r="AJ8" s="39"/>
      <c r="AK8" s="147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7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7"/>
      <c r="AZ8" s="190"/>
      <c r="BA8" s="193"/>
      <c r="BB8" s="195"/>
      <c r="BC8" s="199"/>
      <c r="BD8" s="200"/>
      <c r="BE8" s="201"/>
      <c r="BF8" s="201"/>
      <c r="BG8" s="203"/>
      <c r="BH8" s="184"/>
      <c r="BI8" s="186"/>
      <c r="BJ8" s="186"/>
      <c r="BK8" s="110">
        <f t="shared" si="4"/>
        <v>39</v>
      </c>
      <c r="BL8" s="74">
        <f t="shared" si="5"/>
        <v>39</v>
      </c>
      <c r="BM8" s="74">
        <f t="shared" si="6"/>
        <v>39</v>
      </c>
      <c r="BN8" s="74">
        <f t="shared" si="7"/>
        <v>39</v>
      </c>
      <c r="BO8" s="74">
        <f t="shared" si="8"/>
        <v>39</v>
      </c>
      <c r="BP8" s="74">
        <f t="shared" si="9"/>
        <v>39</v>
      </c>
      <c r="BQ8" s="85">
        <f t="shared" si="10"/>
        <v>195</v>
      </c>
    </row>
    <row r="9" spans="1:69" ht="15" customHeight="1">
      <c r="A9" s="191" t="s">
        <v>32</v>
      </c>
      <c r="B9" s="143" t="str">
        <f>'Rozpisky I.liga '!D29</f>
        <v>Mohykán Team MRS Žďár nad Sázavou</v>
      </c>
      <c r="C9" s="150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7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3">
        <f>SUM(W9:W10)</f>
        <v>0</v>
      </c>
      <c r="Y9" s="189">
        <f>G9+N9+G10+N10+U9+U10</f>
        <v>0</v>
      </c>
      <c r="Z9" s="192">
        <f>H9+O9+H10+O10+V9+V10</f>
        <v>0</v>
      </c>
      <c r="AA9" s="194">
        <f>J9+Q9+X9</f>
        <v>0</v>
      </c>
      <c r="AB9" s="196">
        <f>RANK(BH9,$BH$5:$BH$34,1)</f>
        <v>1</v>
      </c>
      <c r="AC9" s="204" t="s">
        <v>32</v>
      </c>
      <c r="AD9" s="198" t="str">
        <f>B9</f>
        <v>Mohykán Team MRS Žďár nad Sázavou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7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7">
        <f>SUM(AX9:AX10)</f>
        <v>0</v>
      </c>
      <c r="AZ9" s="189">
        <f>AH9+AO9+AH10+AO10+AV9+AV10</f>
        <v>0</v>
      </c>
      <c r="BA9" s="192">
        <f>AI9+AP9+AI10+AP10+AW9+AW10</f>
        <v>0</v>
      </c>
      <c r="BB9" s="194">
        <f>AK9+AR9+AY9</f>
        <v>0</v>
      </c>
      <c r="BC9" s="199">
        <f>RANK(BI9,$BI$5:$BI$34,1)</f>
        <v>1</v>
      </c>
      <c r="BD9" s="200">
        <f>Y9+AZ9</f>
        <v>0</v>
      </c>
      <c r="BE9" s="201">
        <f>Z9+BA9</f>
        <v>0</v>
      </c>
      <c r="BF9" s="202">
        <f>AA9+BB9</f>
        <v>0</v>
      </c>
      <c r="BG9" s="203">
        <f>RANK(BJ9,$BJ$5:$BJ$34,1)</f>
        <v>1</v>
      </c>
      <c r="BH9" s="184">
        <f>SUM(AA9)+(-Z9/1000000000)</f>
        <v>0</v>
      </c>
      <c r="BI9" s="186">
        <f>SUM(BB9)+(-BA9/1000000000)</f>
        <v>0</v>
      </c>
      <c r="BJ9" s="186">
        <f>SUM(BF9)+(-BE9/1000000000)</f>
        <v>0</v>
      </c>
      <c r="BK9" s="108">
        <f t="shared" si="4"/>
        <v>39</v>
      </c>
      <c r="BL9" s="72">
        <f t="shared" si="5"/>
        <v>39</v>
      </c>
      <c r="BM9" s="73">
        <f t="shared" si="6"/>
        <v>39</v>
      </c>
      <c r="BN9" s="72">
        <f t="shared" si="7"/>
        <v>39</v>
      </c>
      <c r="BO9" s="72">
        <f t="shared" si="8"/>
        <v>39</v>
      </c>
      <c r="BP9" s="73">
        <f t="shared" si="9"/>
        <v>39</v>
      </c>
      <c r="BQ9" s="83">
        <f t="shared" si="10"/>
        <v>195</v>
      </c>
    </row>
    <row r="10" spans="1:69" ht="15" customHeight="1">
      <c r="A10" s="191"/>
      <c r="B10" s="144"/>
      <c r="C10" s="150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7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3"/>
      <c r="Y10" s="190"/>
      <c r="Z10" s="193"/>
      <c r="AA10" s="195"/>
      <c r="AB10" s="169"/>
      <c r="AC10" s="204"/>
      <c r="AD10" s="205"/>
      <c r="AE10" s="24"/>
      <c r="AF10" s="25"/>
      <c r="AG10" s="46"/>
      <c r="AH10" s="25"/>
      <c r="AI10" s="25"/>
      <c r="AJ10" s="27"/>
      <c r="AK10" s="147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7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7"/>
      <c r="AZ10" s="190"/>
      <c r="BA10" s="193"/>
      <c r="BB10" s="195"/>
      <c r="BC10" s="199"/>
      <c r="BD10" s="200"/>
      <c r="BE10" s="201"/>
      <c r="BF10" s="201"/>
      <c r="BG10" s="203"/>
      <c r="BH10" s="184"/>
      <c r="BI10" s="186"/>
      <c r="BJ10" s="186"/>
      <c r="BK10" s="108">
        <f t="shared" si="4"/>
        <v>39</v>
      </c>
      <c r="BL10" s="72">
        <f t="shared" si="5"/>
        <v>39</v>
      </c>
      <c r="BM10" s="74">
        <f t="shared" si="6"/>
        <v>39</v>
      </c>
      <c r="BN10" s="72">
        <f t="shared" si="7"/>
        <v>39</v>
      </c>
      <c r="BO10" s="72">
        <f t="shared" si="8"/>
        <v>39</v>
      </c>
      <c r="BP10" s="74">
        <f t="shared" si="9"/>
        <v>39</v>
      </c>
      <c r="BQ10" s="83">
        <f t="shared" si="10"/>
        <v>195</v>
      </c>
    </row>
    <row r="11" spans="1:69" ht="15" customHeight="1" thickBot="1">
      <c r="A11" s="187" t="s">
        <v>33</v>
      </c>
      <c r="B11" s="188" t="str">
        <f>'Rozpisky I.liga '!D42</f>
        <v>WS SPIN TEAM MO ČRS Hustopeče nad Bečvou</v>
      </c>
      <c r="C11" s="150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7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3">
        <f>SUM(W11:W12)</f>
        <v>0</v>
      </c>
      <c r="Y11" s="189">
        <f>G11+N11+G12+N12+U11+U12</f>
        <v>0</v>
      </c>
      <c r="Z11" s="192">
        <f>H11+O11+H12+O12+V11+V12</f>
        <v>0</v>
      </c>
      <c r="AA11" s="194">
        <f>J11+Q11+X11</f>
        <v>0</v>
      </c>
      <c r="AB11" s="196">
        <f>RANK(BH11,$BH$5:$BH$34,1)</f>
        <v>1</v>
      </c>
      <c r="AC11" s="197" t="s">
        <v>33</v>
      </c>
      <c r="AD11" s="243" t="str">
        <f>B11</f>
        <v>WS SPIN TEAM MO ČRS Hustopeče nad Bečvou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7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7">
        <f>SUM(AX11:AX12)</f>
        <v>0</v>
      </c>
      <c r="AZ11" s="189">
        <f>AH11+AO11+AH12+AO12+AV11+AV12</f>
        <v>0</v>
      </c>
      <c r="BA11" s="192">
        <f>AI11+AP11+AI12+AP12+AW11+AW12</f>
        <v>0</v>
      </c>
      <c r="BB11" s="194">
        <f>AK11+AR11+AY11</f>
        <v>0</v>
      </c>
      <c r="BC11" s="199">
        <f>RANK(BI11,$BI$5:$BI$34,1)</f>
        <v>1</v>
      </c>
      <c r="BD11" s="200">
        <f>Y11+AZ11</f>
        <v>0</v>
      </c>
      <c r="BE11" s="201">
        <f>Z11+BA11</f>
        <v>0</v>
      </c>
      <c r="BF11" s="202">
        <f>AA11+BB11</f>
        <v>0</v>
      </c>
      <c r="BG11" s="203">
        <f>RANK(BJ11,$BJ$5:$BJ$34,1)</f>
        <v>1</v>
      </c>
      <c r="BH11" s="184">
        <f>SUM(AA11)+(-Z11/1000000000)</f>
        <v>0</v>
      </c>
      <c r="BI11" s="186">
        <f>SUM(BB11)+(-BA11/1000000000)</f>
        <v>0</v>
      </c>
      <c r="BJ11" s="186">
        <f>SUM(BF11)+(-BE11/1000000000)</f>
        <v>0</v>
      </c>
      <c r="BK11" s="109">
        <f t="shared" si="4"/>
        <v>39</v>
      </c>
      <c r="BL11" s="73">
        <f t="shared" si="5"/>
        <v>39</v>
      </c>
      <c r="BM11" s="73">
        <f t="shared" si="6"/>
        <v>39</v>
      </c>
      <c r="BN11" s="73">
        <f t="shared" si="7"/>
        <v>39</v>
      </c>
      <c r="BO11" s="73">
        <f t="shared" si="8"/>
        <v>39</v>
      </c>
      <c r="BP11" s="73">
        <f t="shared" si="9"/>
        <v>39</v>
      </c>
      <c r="BQ11" s="84">
        <f t="shared" si="10"/>
        <v>195</v>
      </c>
    </row>
    <row r="12" spans="1:69" ht="15" customHeight="1">
      <c r="A12" s="187"/>
      <c r="B12" s="149"/>
      <c r="C12" s="150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7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3"/>
      <c r="Y12" s="190"/>
      <c r="Z12" s="193"/>
      <c r="AA12" s="195"/>
      <c r="AB12" s="169"/>
      <c r="AC12" s="197"/>
      <c r="AD12" s="244"/>
      <c r="AE12" s="36"/>
      <c r="AF12" s="37"/>
      <c r="AG12" s="40"/>
      <c r="AH12" s="37"/>
      <c r="AI12" s="37"/>
      <c r="AJ12" s="39"/>
      <c r="AK12" s="147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7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7"/>
      <c r="AZ12" s="190"/>
      <c r="BA12" s="193"/>
      <c r="BB12" s="195"/>
      <c r="BC12" s="199"/>
      <c r="BD12" s="200"/>
      <c r="BE12" s="201"/>
      <c r="BF12" s="201"/>
      <c r="BG12" s="203"/>
      <c r="BH12" s="184"/>
      <c r="BI12" s="186"/>
      <c r="BJ12" s="186"/>
      <c r="BK12" s="110">
        <f t="shared" si="4"/>
        <v>39</v>
      </c>
      <c r="BL12" s="74">
        <f t="shared" si="5"/>
        <v>39</v>
      </c>
      <c r="BM12" s="74">
        <f t="shared" si="6"/>
        <v>39</v>
      </c>
      <c r="BN12" s="74">
        <f t="shared" si="7"/>
        <v>39</v>
      </c>
      <c r="BO12" s="74">
        <f t="shared" si="8"/>
        <v>39</v>
      </c>
      <c r="BP12" s="74">
        <f t="shared" si="9"/>
        <v>39</v>
      </c>
      <c r="BQ12" s="85">
        <f t="shared" si="10"/>
        <v>195</v>
      </c>
    </row>
    <row r="13" spans="1:69" ht="15" customHeight="1">
      <c r="A13" s="191" t="s">
        <v>34</v>
      </c>
      <c r="B13" s="148" t="str">
        <f>'Rozpisky I.liga '!D55</f>
        <v>VARIVAS Team MO ČRS Třebechovice pod Orebem</v>
      </c>
      <c r="C13" s="150"/>
      <c r="D13" s="41"/>
      <c r="E13" s="42"/>
      <c r="F13" s="43"/>
      <c r="G13" s="42"/>
      <c r="H13" s="42"/>
      <c r="I13" s="45"/>
      <c r="J13" s="206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7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3">
        <f>SUM(W13:W14)</f>
        <v>0</v>
      </c>
      <c r="Y13" s="189">
        <f>G13+N13+G14+N14+U13+U14</f>
        <v>0</v>
      </c>
      <c r="Z13" s="192">
        <f>H13+O13+H14+O14+V13+V14</f>
        <v>0</v>
      </c>
      <c r="AA13" s="194">
        <f>J13+Q13+X13</f>
        <v>0</v>
      </c>
      <c r="AB13" s="196">
        <f>RANK(BH13,$BH$5:$BH$34,1)</f>
        <v>1</v>
      </c>
      <c r="AC13" s="204" t="s">
        <v>34</v>
      </c>
      <c r="AD13" s="242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7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7">
        <f>SUM(AX13:AX14)</f>
        <v>0</v>
      </c>
      <c r="AZ13" s="189">
        <f>AH13+AO13+AH14+AO14+AV13+AV14</f>
        <v>0</v>
      </c>
      <c r="BA13" s="192">
        <f>AI13+AP13+AI14+AP14+AW13+AW14</f>
        <v>0</v>
      </c>
      <c r="BB13" s="194">
        <f>AK13+AR13+AY13</f>
        <v>0</v>
      </c>
      <c r="BC13" s="199">
        <f>RANK(BI13,$BI$5:$BI$34,1)</f>
        <v>1</v>
      </c>
      <c r="BD13" s="200">
        <f>Y13+AZ13</f>
        <v>0</v>
      </c>
      <c r="BE13" s="201">
        <f>Z13+BA13</f>
        <v>0</v>
      </c>
      <c r="BF13" s="202">
        <f>AA13+BB13</f>
        <v>0</v>
      </c>
      <c r="BG13" s="203">
        <f>RANK(BJ13,$BJ$5:$BJ$34,1)</f>
        <v>1</v>
      </c>
      <c r="BH13" s="184">
        <f>SUM(AA13)+(-Z13/1000000000)</f>
        <v>0</v>
      </c>
      <c r="BI13" s="186">
        <f>SUM(BB13)+(-BA13/1000000000)</f>
        <v>0</v>
      </c>
      <c r="BJ13" s="186">
        <f>SUM(BF13)+(-BE13/1000000000)</f>
        <v>0</v>
      </c>
      <c r="BK13" s="108">
        <f t="shared" si="4"/>
        <v>39</v>
      </c>
      <c r="BL13" s="72">
        <f t="shared" si="5"/>
        <v>39</v>
      </c>
      <c r="BM13" s="73">
        <f t="shared" si="6"/>
        <v>39</v>
      </c>
      <c r="BN13" s="72">
        <f t="shared" si="7"/>
        <v>39</v>
      </c>
      <c r="BO13" s="72">
        <f t="shared" si="8"/>
        <v>39</v>
      </c>
      <c r="BP13" s="73">
        <f t="shared" si="9"/>
        <v>39</v>
      </c>
      <c r="BQ13" s="83">
        <f t="shared" si="10"/>
        <v>195</v>
      </c>
    </row>
    <row r="14" spans="1:69" ht="15" customHeight="1">
      <c r="A14" s="191"/>
      <c r="B14" s="149"/>
      <c r="C14" s="150"/>
      <c r="D14" s="36"/>
      <c r="E14" s="25"/>
      <c r="F14" s="40"/>
      <c r="G14" s="37"/>
      <c r="H14" s="37"/>
      <c r="I14" s="39"/>
      <c r="J14" s="206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7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3"/>
      <c r="Y14" s="190"/>
      <c r="Z14" s="193"/>
      <c r="AA14" s="195"/>
      <c r="AB14" s="169"/>
      <c r="AC14" s="204"/>
      <c r="AD14" s="242"/>
      <c r="AE14" s="36"/>
      <c r="AF14" s="25"/>
      <c r="AG14" s="46"/>
      <c r="AH14" s="25"/>
      <c r="AI14" s="25"/>
      <c r="AJ14" s="39"/>
      <c r="AK14" s="147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7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7"/>
      <c r="AZ14" s="190"/>
      <c r="BA14" s="193"/>
      <c r="BB14" s="195"/>
      <c r="BC14" s="199"/>
      <c r="BD14" s="200"/>
      <c r="BE14" s="201"/>
      <c r="BF14" s="201"/>
      <c r="BG14" s="203"/>
      <c r="BH14" s="184"/>
      <c r="BI14" s="186"/>
      <c r="BJ14" s="186"/>
      <c r="BK14" s="108">
        <f t="shared" si="4"/>
        <v>39</v>
      </c>
      <c r="BL14" s="72">
        <f t="shared" si="5"/>
        <v>39</v>
      </c>
      <c r="BM14" s="74">
        <f t="shared" si="6"/>
        <v>39</v>
      </c>
      <c r="BN14" s="72">
        <f t="shared" si="7"/>
        <v>39</v>
      </c>
      <c r="BO14" s="72">
        <f t="shared" si="8"/>
        <v>39</v>
      </c>
      <c r="BP14" s="74">
        <f t="shared" si="9"/>
        <v>39</v>
      </c>
      <c r="BQ14" s="83">
        <f t="shared" si="10"/>
        <v>195</v>
      </c>
    </row>
    <row r="15" spans="1:69" ht="15" customHeight="1">
      <c r="A15" s="187" t="s">
        <v>36</v>
      </c>
      <c r="B15" s="143" t="str">
        <f>'Rozpisky I.liga '!D68</f>
        <v>Mijatofishing PS Brno 2</v>
      </c>
      <c r="C15" s="150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7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3">
        <f>SUM(W15:W16)</f>
        <v>0</v>
      </c>
      <c r="Y15" s="189">
        <f>G15+N15+G16+N16+U15+U16</f>
        <v>0</v>
      </c>
      <c r="Z15" s="192">
        <f>H15+O15+H16+O16+V15+V16</f>
        <v>0</v>
      </c>
      <c r="AA15" s="194">
        <f>J15+Q15+X15</f>
        <v>0</v>
      </c>
      <c r="AB15" s="196">
        <f>RANK(BH15,$BH$5:$BH$34,1)</f>
        <v>1</v>
      </c>
      <c r="AC15" s="197" t="s">
        <v>36</v>
      </c>
      <c r="AD15" s="198" t="str">
        <f>B15</f>
        <v>Mijatofishing PS Brno 2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7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7">
        <f>SUM(AX15:AX16)</f>
        <v>0</v>
      </c>
      <c r="AZ15" s="189">
        <f>AH15+AO15+AH16+AO16+AV15+AV16</f>
        <v>0</v>
      </c>
      <c r="BA15" s="192">
        <f>AI15+AP15+AI16+AP16+AW15+AW16</f>
        <v>0</v>
      </c>
      <c r="BB15" s="194">
        <f>AK15+AR15+AY15</f>
        <v>0</v>
      </c>
      <c r="BC15" s="199">
        <f>RANK(BI15,$BI$5:$BI$34,1)</f>
        <v>1</v>
      </c>
      <c r="BD15" s="200">
        <f>Y15+AZ15</f>
        <v>0</v>
      </c>
      <c r="BE15" s="201">
        <f>Z15+BA15</f>
        <v>0</v>
      </c>
      <c r="BF15" s="202">
        <f>AA15+BB15</f>
        <v>0</v>
      </c>
      <c r="BG15" s="203">
        <f>RANK(BJ15,$BJ$5:$BJ$34,1)</f>
        <v>1</v>
      </c>
      <c r="BH15" s="184">
        <f>SUM(AA15)+(-Z15/1000000000)</f>
        <v>0</v>
      </c>
      <c r="BI15" s="186">
        <f>SUM(BB15)+(-BA15/1000000000)</f>
        <v>0</v>
      </c>
      <c r="BJ15" s="186">
        <f>SUM(BF15)+(-BE15/1000000000)</f>
        <v>0</v>
      </c>
      <c r="BK15" s="109">
        <f t="shared" si="4"/>
        <v>39</v>
      </c>
      <c r="BL15" s="73">
        <f t="shared" si="5"/>
        <v>39</v>
      </c>
      <c r="BM15" s="73">
        <f t="shared" si="6"/>
        <v>39</v>
      </c>
      <c r="BN15" s="73">
        <f t="shared" si="7"/>
        <v>39</v>
      </c>
      <c r="BO15" s="73">
        <f t="shared" si="8"/>
        <v>39</v>
      </c>
      <c r="BP15" s="73">
        <f t="shared" si="9"/>
        <v>39</v>
      </c>
      <c r="BQ15" s="84">
        <f t="shared" si="10"/>
        <v>195</v>
      </c>
    </row>
    <row r="16" spans="1:69" ht="15" customHeight="1">
      <c r="A16" s="187"/>
      <c r="B16" s="144"/>
      <c r="C16" s="150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7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3"/>
      <c r="Y16" s="190"/>
      <c r="Z16" s="193"/>
      <c r="AA16" s="195"/>
      <c r="AB16" s="169"/>
      <c r="AC16" s="197"/>
      <c r="AD16" s="205"/>
      <c r="AE16" s="24"/>
      <c r="AF16" s="37"/>
      <c r="AG16" s="40"/>
      <c r="AH16" s="37"/>
      <c r="AI16" s="37"/>
      <c r="AJ16" s="27"/>
      <c r="AK16" s="147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7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7"/>
      <c r="AZ16" s="190"/>
      <c r="BA16" s="193"/>
      <c r="BB16" s="195"/>
      <c r="BC16" s="199"/>
      <c r="BD16" s="200"/>
      <c r="BE16" s="201"/>
      <c r="BF16" s="201"/>
      <c r="BG16" s="203"/>
      <c r="BH16" s="184"/>
      <c r="BI16" s="186"/>
      <c r="BJ16" s="186"/>
      <c r="BK16" s="110">
        <f t="shared" si="4"/>
        <v>39</v>
      </c>
      <c r="BL16" s="74">
        <f t="shared" si="5"/>
        <v>39</v>
      </c>
      <c r="BM16" s="74">
        <f t="shared" si="6"/>
        <v>39</v>
      </c>
      <c r="BN16" s="74">
        <f t="shared" si="7"/>
        <v>39</v>
      </c>
      <c r="BO16" s="74">
        <f t="shared" si="8"/>
        <v>39</v>
      </c>
      <c r="BP16" s="74">
        <f t="shared" si="9"/>
        <v>39</v>
      </c>
      <c r="BQ16" s="85">
        <f t="shared" si="10"/>
        <v>195</v>
      </c>
    </row>
    <row r="17" spans="1:69" ht="15" customHeight="1" thickBot="1">
      <c r="A17" s="191" t="s">
        <v>37</v>
      </c>
      <c r="B17" s="141" t="str">
        <f>'Rozpisky I.liga '!D81</f>
        <v>JaRi team MB - MO Mladá Boleslav</v>
      </c>
      <c r="C17" s="150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7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3">
        <f>SUM(W17:W18)</f>
        <v>0</v>
      </c>
      <c r="Y17" s="189">
        <f>G17+N17+G18+N18+U17+U18</f>
        <v>0</v>
      </c>
      <c r="Z17" s="192">
        <f>H17+O17+H18+O18+V17+V18</f>
        <v>0</v>
      </c>
      <c r="AA17" s="194">
        <f>J17+Q17+X17</f>
        <v>0</v>
      </c>
      <c r="AB17" s="196">
        <f>RANK(BH17,$BH$5:$BH$34,1)</f>
        <v>1</v>
      </c>
      <c r="AC17" s="204" t="s">
        <v>37</v>
      </c>
      <c r="AD17" s="207" t="str">
        <f>B17</f>
        <v>JaRi team MB - MO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7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7">
        <f>SUM(AX17:AX18)</f>
        <v>0</v>
      </c>
      <c r="AZ17" s="189">
        <f>AH17+AO17+AH18+AO18+AV17+AV18</f>
        <v>0</v>
      </c>
      <c r="BA17" s="192">
        <f>AI17+AP17+AI18+AP18+AW17+AW18</f>
        <v>0</v>
      </c>
      <c r="BB17" s="194">
        <f>AK17+AR17+AY17</f>
        <v>0</v>
      </c>
      <c r="BC17" s="199">
        <f>RANK(BI17,$BI$5:$BI$34,1)</f>
        <v>1</v>
      </c>
      <c r="BD17" s="200">
        <f>Y17+AZ17</f>
        <v>0</v>
      </c>
      <c r="BE17" s="201">
        <f>Z17+BA17</f>
        <v>0</v>
      </c>
      <c r="BF17" s="202">
        <f>AA17+BB17</f>
        <v>0</v>
      </c>
      <c r="BG17" s="203">
        <f>RANK(BJ17,$BJ$5:$BJ$34,1)</f>
        <v>1</v>
      </c>
      <c r="BH17" s="184">
        <f>SUM(AA17)+(-Z17/1000000000)</f>
        <v>0</v>
      </c>
      <c r="BI17" s="186">
        <f>SUM(BB17)+(-BA17/1000000000)</f>
        <v>0</v>
      </c>
      <c r="BJ17" s="186">
        <f>SUM(BF17)+(-BE17/1000000000)</f>
        <v>0</v>
      </c>
      <c r="BK17" s="108">
        <f t="shared" si="4"/>
        <v>39</v>
      </c>
      <c r="BL17" s="72">
        <f t="shared" si="5"/>
        <v>39</v>
      </c>
      <c r="BM17" s="73">
        <f t="shared" si="6"/>
        <v>39</v>
      </c>
      <c r="BN17" s="72">
        <f t="shared" si="7"/>
        <v>39</v>
      </c>
      <c r="BO17" s="72">
        <f t="shared" si="8"/>
        <v>39</v>
      </c>
      <c r="BP17" s="73">
        <f t="shared" si="9"/>
        <v>39</v>
      </c>
      <c r="BQ17" s="83">
        <f t="shared" si="10"/>
        <v>195</v>
      </c>
    </row>
    <row r="18" spans="1:69" ht="15" customHeight="1">
      <c r="A18" s="191"/>
      <c r="B18" s="142"/>
      <c r="C18" s="150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7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3"/>
      <c r="Y18" s="190"/>
      <c r="Z18" s="193"/>
      <c r="AA18" s="195"/>
      <c r="AB18" s="169"/>
      <c r="AC18" s="204"/>
      <c r="AD18" s="173"/>
      <c r="AE18" s="47"/>
      <c r="AF18" s="25"/>
      <c r="AG18" s="46"/>
      <c r="AH18" s="25"/>
      <c r="AI18" s="25"/>
      <c r="AJ18" s="27"/>
      <c r="AK18" s="147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7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7"/>
      <c r="AZ18" s="190"/>
      <c r="BA18" s="193"/>
      <c r="BB18" s="195"/>
      <c r="BC18" s="199"/>
      <c r="BD18" s="200"/>
      <c r="BE18" s="201"/>
      <c r="BF18" s="201"/>
      <c r="BG18" s="203"/>
      <c r="BH18" s="184"/>
      <c r="BI18" s="186"/>
      <c r="BJ18" s="186"/>
      <c r="BK18" s="108">
        <f t="shared" si="4"/>
        <v>39</v>
      </c>
      <c r="BL18" s="72">
        <f t="shared" si="5"/>
        <v>39</v>
      </c>
      <c r="BM18" s="74">
        <f t="shared" si="6"/>
        <v>39</v>
      </c>
      <c r="BN18" s="72">
        <f t="shared" si="7"/>
        <v>39</v>
      </c>
      <c r="BO18" s="72">
        <f t="shared" si="8"/>
        <v>39</v>
      </c>
      <c r="BP18" s="74">
        <f t="shared" si="9"/>
        <v>39</v>
      </c>
      <c r="BQ18" s="83">
        <f t="shared" si="10"/>
        <v>195</v>
      </c>
    </row>
    <row r="19" spans="1:69" ht="15" customHeight="1">
      <c r="A19" s="187" t="s">
        <v>39</v>
      </c>
      <c r="B19" s="143" t="str">
        <f>'Rozpisky I.liga '!D94</f>
        <v>RSK LABE MO Poděbrady</v>
      </c>
      <c r="C19" s="150"/>
      <c r="D19" s="31"/>
      <c r="E19" s="42"/>
      <c r="F19" s="33"/>
      <c r="G19" s="32"/>
      <c r="H19" s="32"/>
      <c r="I19" s="35"/>
      <c r="J19" s="208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7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3">
        <f>SUM(W19:W20)</f>
        <v>0</v>
      </c>
      <c r="Y19" s="189">
        <f>G19+N19+G20+N20+U19+U20</f>
        <v>0</v>
      </c>
      <c r="Z19" s="192">
        <f>H19+O19+H20+O20+V19+V20</f>
        <v>0</v>
      </c>
      <c r="AA19" s="194">
        <f>J19+Q19+X19</f>
        <v>0</v>
      </c>
      <c r="AB19" s="196">
        <f>RANK(BH19,$BH$5:$BH$34,1)</f>
        <v>1</v>
      </c>
      <c r="AC19" s="197" t="s">
        <v>39</v>
      </c>
      <c r="AD19" s="198" t="str">
        <f>B19</f>
        <v>RSK LABE MO Poděbrady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7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7">
        <f>SUM(AX19:AX20)</f>
        <v>0</v>
      </c>
      <c r="AZ19" s="189">
        <f>AH19+AO19+AH20+AO20+AV19+AV20</f>
        <v>0</v>
      </c>
      <c r="BA19" s="192">
        <f>AI19+AP19+AI20+AP20+AW19+AW20</f>
        <v>0</v>
      </c>
      <c r="BB19" s="194">
        <f>AK19+AR19+AY19</f>
        <v>0</v>
      </c>
      <c r="BC19" s="199">
        <f>RANK(BI19,$BI$5:$BI$34,1)</f>
        <v>1</v>
      </c>
      <c r="BD19" s="200">
        <f>Y19+AZ19</f>
        <v>0</v>
      </c>
      <c r="BE19" s="201">
        <f>Z19+BA19</f>
        <v>0</v>
      </c>
      <c r="BF19" s="202">
        <f>AA19+BB19</f>
        <v>0</v>
      </c>
      <c r="BG19" s="203">
        <f>RANK(BJ19,$BJ$5:$BJ$34,1)</f>
        <v>1</v>
      </c>
      <c r="BH19" s="184">
        <f>SUM(AA19)+(-Z19/1000000000)</f>
        <v>0</v>
      </c>
      <c r="BI19" s="186">
        <f>SUM(BB19)+(-BA19/1000000000)</f>
        <v>0</v>
      </c>
      <c r="BJ19" s="186">
        <f>SUM(BF19)+(-BE19/1000000000)</f>
        <v>0</v>
      </c>
      <c r="BK19" s="109">
        <f t="shared" si="4"/>
        <v>39</v>
      </c>
      <c r="BL19" s="73">
        <f t="shared" si="5"/>
        <v>39</v>
      </c>
      <c r="BM19" s="73">
        <f t="shared" si="6"/>
        <v>39</v>
      </c>
      <c r="BN19" s="73">
        <f t="shared" si="7"/>
        <v>39</v>
      </c>
      <c r="BO19" s="73">
        <f t="shared" si="8"/>
        <v>39</v>
      </c>
      <c r="BP19" s="73">
        <f t="shared" si="9"/>
        <v>39</v>
      </c>
      <c r="BQ19" s="84">
        <f t="shared" si="10"/>
        <v>195</v>
      </c>
    </row>
    <row r="20" spans="1:69" ht="15" customHeight="1">
      <c r="A20" s="187"/>
      <c r="B20" s="142"/>
      <c r="C20" s="150"/>
      <c r="D20" s="31"/>
      <c r="E20" s="25"/>
      <c r="F20" s="40"/>
      <c r="G20" s="37"/>
      <c r="H20" s="37"/>
      <c r="I20" s="98"/>
      <c r="J20" s="208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7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3"/>
      <c r="Y20" s="190"/>
      <c r="Z20" s="193"/>
      <c r="AA20" s="195"/>
      <c r="AB20" s="169"/>
      <c r="AC20" s="197"/>
      <c r="AD20" s="198"/>
      <c r="AE20" s="31"/>
      <c r="AF20" s="25"/>
      <c r="AG20" s="40"/>
      <c r="AH20" s="37"/>
      <c r="AI20" s="37"/>
      <c r="AJ20" s="98"/>
      <c r="AK20" s="147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7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7"/>
      <c r="AZ20" s="190"/>
      <c r="BA20" s="193"/>
      <c r="BB20" s="195"/>
      <c r="BC20" s="199"/>
      <c r="BD20" s="200"/>
      <c r="BE20" s="201"/>
      <c r="BF20" s="201"/>
      <c r="BG20" s="203"/>
      <c r="BH20" s="184"/>
      <c r="BI20" s="186"/>
      <c r="BJ20" s="186"/>
      <c r="BK20" s="110">
        <f t="shared" si="4"/>
        <v>39</v>
      </c>
      <c r="BL20" s="74">
        <f t="shared" si="5"/>
        <v>39</v>
      </c>
      <c r="BM20" s="74">
        <f t="shared" si="6"/>
        <v>39</v>
      </c>
      <c r="BN20" s="74">
        <f t="shared" si="7"/>
        <v>39</v>
      </c>
      <c r="BO20" s="74">
        <f t="shared" si="8"/>
        <v>39</v>
      </c>
      <c r="BP20" s="74">
        <f t="shared" si="9"/>
        <v>39</v>
      </c>
      <c r="BQ20" s="85">
        <f t="shared" si="10"/>
        <v>195</v>
      </c>
    </row>
    <row r="21" spans="1:69" ht="15" customHeight="1">
      <c r="A21" s="191" t="s">
        <v>40</v>
      </c>
      <c r="B21" s="143" t="str">
        <f>'Rozpisky I.liga '!D107</f>
        <v>KSFishing ČRS MO Kladno A</v>
      </c>
      <c r="C21" s="150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7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3">
        <f>SUM(W21:W22)</f>
        <v>0</v>
      </c>
      <c r="Y21" s="189">
        <f>G21+N21+G22+N22+U21+U22</f>
        <v>0</v>
      </c>
      <c r="Z21" s="192">
        <f>H21+O21+H22+O22+V21+V22</f>
        <v>0</v>
      </c>
      <c r="AA21" s="194">
        <f>J21+Q21+X21</f>
        <v>0</v>
      </c>
      <c r="AB21" s="196">
        <f>RANK(BH21,$BH$5:$BH$34,1)</f>
        <v>1</v>
      </c>
      <c r="AC21" s="204" t="s">
        <v>40</v>
      </c>
      <c r="AD21" s="198" t="str">
        <f>B21</f>
        <v>KSFishing ČRS MO Kladno A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7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7">
        <f>SUM(AX21:AX22)</f>
        <v>0</v>
      </c>
      <c r="AZ21" s="189">
        <f>AH21+AO21+AH22+AO22+AV21+AV22</f>
        <v>0</v>
      </c>
      <c r="BA21" s="192">
        <f>AI21+AP21+AI22+AP22+AW21+AW22</f>
        <v>0</v>
      </c>
      <c r="BB21" s="194">
        <f>AK21+AR21+AY21</f>
        <v>0</v>
      </c>
      <c r="BC21" s="199">
        <f>RANK(BI21,$BI$5:$BI$34,1)</f>
        <v>1</v>
      </c>
      <c r="BD21" s="200">
        <f>Y21+AZ21</f>
        <v>0</v>
      </c>
      <c r="BE21" s="201">
        <f>Z21+BA21</f>
        <v>0</v>
      </c>
      <c r="BF21" s="202">
        <f>AA21+BB21</f>
        <v>0</v>
      </c>
      <c r="BG21" s="203">
        <f>RANK(BJ21,$BJ$5:$BJ$34,1)</f>
        <v>1</v>
      </c>
      <c r="BH21" s="184">
        <f>SUM(AA21)+(-Z21/1000000000)</f>
        <v>0</v>
      </c>
      <c r="BI21" s="186">
        <f>SUM(BB21)+(-BA21/1000000000)</f>
        <v>0</v>
      </c>
      <c r="BJ21" s="186">
        <f>SUM(BF21)+(-BE21/1000000000)</f>
        <v>0</v>
      </c>
      <c r="BK21" s="108">
        <f t="shared" si="4"/>
        <v>39</v>
      </c>
      <c r="BL21" s="72">
        <f t="shared" si="5"/>
        <v>39</v>
      </c>
      <c r="BM21" s="73">
        <f t="shared" si="6"/>
        <v>39</v>
      </c>
      <c r="BN21" s="72">
        <f t="shared" si="7"/>
        <v>39</v>
      </c>
      <c r="BO21" s="72">
        <f t="shared" si="8"/>
        <v>39</v>
      </c>
      <c r="BP21" s="73">
        <f t="shared" si="9"/>
        <v>39</v>
      </c>
      <c r="BQ21" s="83">
        <f t="shared" si="10"/>
        <v>195</v>
      </c>
    </row>
    <row r="22" spans="1:69" ht="15" customHeight="1">
      <c r="A22" s="191"/>
      <c r="B22" s="144"/>
      <c r="C22" s="150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7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3"/>
      <c r="Y22" s="190"/>
      <c r="Z22" s="193"/>
      <c r="AA22" s="195"/>
      <c r="AB22" s="169"/>
      <c r="AC22" s="204"/>
      <c r="AD22" s="205"/>
      <c r="AE22" s="24"/>
      <c r="AF22" s="25"/>
      <c r="AG22" s="46"/>
      <c r="AH22" s="25"/>
      <c r="AI22" s="25"/>
      <c r="AJ22" s="27"/>
      <c r="AK22" s="147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7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7"/>
      <c r="AZ22" s="190"/>
      <c r="BA22" s="193"/>
      <c r="BB22" s="195"/>
      <c r="BC22" s="199"/>
      <c r="BD22" s="200"/>
      <c r="BE22" s="201"/>
      <c r="BF22" s="201"/>
      <c r="BG22" s="203"/>
      <c r="BH22" s="184"/>
      <c r="BI22" s="186"/>
      <c r="BJ22" s="186"/>
      <c r="BK22" s="108">
        <f t="shared" si="4"/>
        <v>39</v>
      </c>
      <c r="BL22" s="72">
        <f t="shared" si="5"/>
        <v>39</v>
      </c>
      <c r="BM22" s="74">
        <f t="shared" si="6"/>
        <v>39</v>
      </c>
      <c r="BN22" s="72">
        <f t="shared" si="7"/>
        <v>39</v>
      </c>
      <c r="BO22" s="72">
        <f t="shared" si="8"/>
        <v>39</v>
      </c>
      <c r="BP22" s="74">
        <f t="shared" si="9"/>
        <v>39</v>
      </c>
      <c r="BQ22" s="83">
        <f t="shared" si="10"/>
        <v>195</v>
      </c>
    </row>
    <row r="23" spans="1:69" ht="15" customHeight="1" thickBot="1">
      <c r="A23" s="187" t="s">
        <v>42</v>
      </c>
      <c r="B23" s="141" t="str">
        <f>'Rozpisky I.liga '!D120</f>
        <v>Kladrubáci MO Kladruby u Vlašimi</v>
      </c>
      <c r="C23" s="150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47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3">
        <f>SUM(W23:W24)</f>
        <v>0</v>
      </c>
      <c r="Y23" s="189">
        <f>G23+N23+G24+N24+U23+U24</f>
        <v>0</v>
      </c>
      <c r="Z23" s="192">
        <f>H23+O23+H24+O24+V23+V24</f>
        <v>0</v>
      </c>
      <c r="AA23" s="194">
        <f>J23+Q23+X23</f>
        <v>0</v>
      </c>
      <c r="AB23" s="196">
        <f>RANK(BH23,$BH$5:$BH$34,1)</f>
        <v>1</v>
      </c>
      <c r="AC23" s="197" t="s">
        <v>42</v>
      </c>
      <c r="AD23" s="207" t="str">
        <f>B23</f>
        <v>Kladrubáci MO Kladruby u Vlašimi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47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47">
        <f>SUM(AX23:AX24)</f>
        <v>0</v>
      </c>
      <c r="AZ23" s="189">
        <f>AH23+AO23+AH24+AO24+AV23+AV24</f>
        <v>0</v>
      </c>
      <c r="BA23" s="192">
        <f>AI23+AP23+AI24+AP24+AW23+AW24</f>
        <v>0</v>
      </c>
      <c r="BB23" s="194">
        <f>AK23+AR23+AY23</f>
        <v>0</v>
      </c>
      <c r="BC23" s="199">
        <f>RANK(BI23,$BI$5:$BI$34,1)</f>
        <v>1</v>
      </c>
      <c r="BD23" s="200">
        <f>Y23+AZ23</f>
        <v>0</v>
      </c>
      <c r="BE23" s="201">
        <f>Z23+BA23</f>
        <v>0</v>
      </c>
      <c r="BF23" s="202">
        <f>AA23+BB23</f>
        <v>0</v>
      </c>
      <c r="BG23" s="203">
        <f>RANK(BJ23,$BJ$5:$BJ$34,1)</f>
        <v>1</v>
      </c>
      <c r="BH23" s="184">
        <f>SUM(AA23)+(-Z23/1000000000)</f>
        <v>0</v>
      </c>
      <c r="BI23" s="186">
        <f>SUM(BB23)+(-BA23/1000000000)</f>
        <v>0</v>
      </c>
      <c r="BJ23" s="186">
        <f>SUM(BF23)+(-BE23/1000000000)</f>
        <v>0</v>
      </c>
      <c r="BK23" s="109">
        <f t="shared" si="4"/>
        <v>39</v>
      </c>
      <c r="BL23" s="73">
        <f t="shared" si="5"/>
        <v>39</v>
      </c>
      <c r="BM23" s="73">
        <f t="shared" si="6"/>
        <v>39</v>
      </c>
      <c r="BN23" s="73">
        <f t="shared" si="7"/>
        <v>39</v>
      </c>
      <c r="BO23" s="73">
        <f t="shared" si="8"/>
        <v>39</v>
      </c>
      <c r="BP23" s="73">
        <f t="shared" si="9"/>
        <v>39</v>
      </c>
      <c r="BQ23" s="84">
        <f t="shared" si="10"/>
        <v>195</v>
      </c>
    </row>
    <row r="24" spans="1:69" ht="15" customHeight="1">
      <c r="A24" s="187"/>
      <c r="B24" s="142"/>
      <c r="C24" s="150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47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3"/>
      <c r="Y24" s="190"/>
      <c r="Z24" s="193"/>
      <c r="AA24" s="195"/>
      <c r="AB24" s="169"/>
      <c r="AC24" s="197"/>
      <c r="AD24" s="173"/>
      <c r="AE24" s="24"/>
      <c r="AF24" s="25"/>
      <c r="AG24" s="40"/>
      <c r="AH24" s="37"/>
      <c r="AI24" s="37"/>
      <c r="AJ24" s="39"/>
      <c r="AK24" s="147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47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47"/>
      <c r="AZ24" s="190"/>
      <c r="BA24" s="193"/>
      <c r="BB24" s="195"/>
      <c r="BC24" s="199"/>
      <c r="BD24" s="200"/>
      <c r="BE24" s="201"/>
      <c r="BF24" s="201"/>
      <c r="BG24" s="203"/>
      <c r="BH24" s="184"/>
      <c r="BI24" s="186"/>
      <c r="BJ24" s="186"/>
      <c r="BK24" s="110">
        <f t="shared" si="4"/>
        <v>39</v>
      </c>
      <c r="BL24" s="74">
        <f t="shared" si="5"/>
        <v>39</v>
      </c>
      <c r="BM24" s="74">
        <f t="shared" si="6"/>
        <v>39</v>
      </c>
      <c r="BN24" s="74">
        <f t="shared" si="7"/>
        <v>39</v>
      </c>
      <c r="BO24" s="74">
        <f t="shared" si="8"/>
        <v>39</v>
      </c>
      <c r="BP24" s="74">
        <f t="shared" si="9"/>
        <v>39</v>
      </c>
      <c r="BQ24" s="85">
        <f t="shared" si="10"/>
        <v>195</v>
      </c>
    </row>
    <row r="25" spans="1:69" ht="15" customHeight="1">
      <c r="A25" s="191" t="s">
        <v>44</v>
      </c>
      <c r="B25" s="143" t="str">
        <f>'Rozpisky I.liga '!D133</f>
        <v>ČRS MO Choceň</v>
      </c>
      <c r="C25" s="150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47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3">
        <f>SUM(W25:W26)</f>
        <v>0</v>
      </c>
      <c r="Y25" s="189">
        <f>G25+N25+G26+N26+U25+U26</f>
        <v>0</v>
      </c>
      <c r="Z25" s="192">
        <f>H25+O25+H26+O26+V25+V26</f>
        <v>0</v>
      </c>
      <c r="AA25" s="194">
        <f>J25+Q25+X25</f>
        <v>0</v>
      </c>
      <c r="AB25" s="196">
        <f>RANK(BH25,$BH$5:$BH$34,1)</f>
        <v>1</v>
      </c>
      <c r="AC25" s="204" t="s">
        <v>44</v>
      </c>
      <c r="AD25" s="198" t="str">
        <f>B25</f>
        <v>ČRS MO Choceň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47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47">
        <f>SUM(AX25:AX26)</f>
        <v>0</v>
      </c>
      <c r="AZ25" s="189">
        <f>AH25+AO25+AH26+AO26+AV25+AV26</f>
        <v>0</v>
      </c>
      <c r="BA25" s="192">
        <f>AI25+AP25+AI26+AP26+AW25+AW26</f>
        <v>0</v>
      </c>
      <c r="BB25" s="194">
        <f>AK25+AR25+AY25</f>
        <v>0</v>
      </c>
      <c r="BC25" s="199">
        <f>RANK(BI25,$BI$5:$BI$34,1)</f>
        <v>1</v>
      </c>
      <c r="BD25" s="200">
        <f>Y25+AZ25</f>
        <v>0</v>
      </c>
      <c r="BE25" s="201">
        <f>Z25+BA25</f>
        <v>0</v>
      </c>
      <c r="BF25" s="202">
        <f>AA25+BB25</f>
        <v>0</v>
      </c>
      <c r="BG25" s="203">
        <f>RANK(BJ25,$BJ$5:$BJ$34,1)</f>
        <v>1</v>
      </c>
      <c r="BH25" s="184">
        <f>SUM(AA25)+(-Z25/1000000000)</f>
        <v>0</v>
      </c>
      <c r="BI25" s="186">
        <f>SUM(BB25)+(-BA25/1000000000)</f>
        <v>0</v>
      </c>
      <c r="BJ25" s="186">
        <f>SUM(BF25)+(-BE25/1000000000)</f>
        <v>0</v>
      </c>
      <c r="BK25" s="108">
        <f t="shared" si="4"/>
        <v>39</v>
      </c>
      <c r="BL25" s="72">
        <f t="shared" si="5"/>
        <v>39</v>
      </c>
      <c r="BM25" s="73">
        <f t="shared" si="6"/>
        <v>39</v>
      </c>
      <c r="BN25" s="72">
        <f t="shared" si="7"/>
        <v>39</v>
      </c>
      <c r="BO25" s="72">
        <f t="shared" si="8"/>
        <v>39</v>
      </c>
      <c r="BP25" s="73">
        <f t="shared" si="9"/>
        <v>39</v>
      </c>
      <c r="BQ25" s="83">
        <f t="shared" si="10"/>
        <v>195</v>
      </c>
    </row>
    <row r="26" spans="1:69" ht="15" customHeight="1">
      <c r="A26" s="191"/>
      <c r="B26" s="142"/>
      <c r="C26" s="150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47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3"/>
      <c r="Y26" s="190"/>
      <c r="Z26" s="193"/>
      <c r="AA26" s="195"/>
      <c r="AB26" s="169"/>
      <c r="AC26" s="204"/>
      <c r="AD26" s="198"/>
      <c r="AE26" s="36"/>
      <c r="AF26" s="25"/>
      <c r="AG26" s="46"/>
      <c r="AH26" s="25"/>
      <c r="AI26" s="25"/>
      <c r="AJ26" s="27"/>
      <c r="AK26" s="147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47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47"/>
      <c r="AZ26" s="190"/>
      <c r="BA26" s="193"/>
      <c r="BB26" s="195"/>
      <c r="BC26" s="199"/>
      <c r="BD26" s="200"/>
      <c r="BE26" s="201"/>
      <c r="BF26" s="201"/>
      <c r="BG26" s="203"/>
      <c r="BH26" s="184"/>
      <c r="BI26" s="186"/>
      <c r="BJ26" s="186"/>
      <c r="BK26" s="108">
        <f t="shared" si="4"/>
        <v>39</v>
      </c>
      <c r="BL26" s="72">
        <f t="shared" si="5"/>
        <v>39</v>
      </c>
      <c r="BM26" s="74">
        <f t="shared" si="6"/>
        <v>39</v>
      </c>
      <c r="BN26" s="72">
        <f t="shared" si="7"/>
        <v>39</v>
      </c>
      <c r="BO26" s="72">
        <f t="shared" si="8"/>
        <v>39</v>
      </c>
      <c r="BP26" s="74">
        <f t="shared" si="9"/>
        <v>39</v>
      </c>
      <c r="BQ26" s="83">
        <f t="shared" si="10"/>
        <v>195</v>
      </c>
    </row>
    <row r="27" spans="1:69" ht="15" customHeight="1">
      <c r="A27" s="187" t="s">
        <v>45</v>
      </c>
      <c r="B27" s="143" t="str">
        <f>'Rozpisky I.liga '!D146</f>
        <v>GION MO ČRS TÁBOR "D"</v>
      </c>
      <c r="C27" s="150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47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3">
        <f>SUM(W27:W28)</f>
        <v>0</v>
      </c>
      <c r="Y27" s="189">
        <f>G27+N27+G28+N28+U27+U28</f>
        <v>0</v>
      </c>
      <c r="Z27" s="192">
        <f>H27+O27+H28+O28+V27+V28</f>
        <v>0</v>
      </c>
      <c r="AA27" s="194">
        <f>J27+Q27+X27</f>
        <v>0</v>
      </c>
      <c r="AB27" s="196">
        <f>RANK(BH27,$BH$5:$BH$34,1)</f>
        <v>1</v>
      </c>
      <c r="AC27" s="197" t="s">
        <v>45</v>
      </c>
      <c r="AD27" s="198" t="str">
        <f>B27</f>
        <v>GION MO ČRS TÁBOR "D"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47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47">
        <f>SUM(AX27:AX28)</f>
        <v>0</v>
      </c>
      <c r="AZ27" s="189">
        <f>AH27+AO27+AH28+AO28+AV27+AV28</f>
        <v>0</v>
      </c>
      <c r="BA27" s="192">
        <f>AI27+AP27+AI28+AP28+AW27+AW28</f>
        <v>0</v>
      </c>
      <c r="BB27" s="194">
        <f>AK27+AR27+AY27</f>
        <v>0</v>
      </c>
      <c r="BC27" s="199">
        <f>RANK(BI27,$BI$5:$BI$34,1)</f>
        <v>1</v>
      </c>
      <c r="BD27" s="200">
        <f>Y27+AZ27</f>
        <v>0</v>
      </c>
      <c r="BE27" s="201">
        <f>Z27+BA27</f>
        <v>0</v>
      </c>
      <c r="BF27" s="202">
        <f>AA27+BB27</f>
        <v>0</v>
      </c>
      <c r="BG27" s="203">
        <f>RANK(BJ27,$BJ$5:$BJ$34,1)</f>
        <v>1</v>
      </c>
      <c r="BH27" s="184">
        <f>SUM(AA27)+(-Z27/1000000000)</f>
        <v>0</v>
      </c>
      <c r="BI27" s="186">
        <f>SUM(BB27)+(-BA27/1000000000)</f>
        <v>0</v>
      </c>
      <c r="BJ27" s="186">
        <f>SUM(BF27)+(-BE27/1000000000)</f>
        <v>0</v>
      </c>
      <c r="BK27" s="109">
        <f t="shared" si="4"/>
        <v>39</v>
      </c>
      <c r="BL27" s="73">
        <f t="shared" si="5"/>
        <v>39</v>
      </c>
      <c r="BM27" s="73">
        <f t="shared" si="6"/>
        <v>39</v>
      </c>
      <c r="BN27" s="73">
        <f t="shared" si="7"/>
        <v>39</v>
      </c>
      <c r="BO27" s="73">
        <f t="shared" si="8"/>
        <v>39</v>
      </c>
      <c r="BP27" s="73">
        <f t="shared" si="9"/>
        <v>39</v>
      </c>
      <c r="BQ27" s="84">
        <f t="shared" si="10"/>
        <v>195</v>
      </c>
    </row>
    <row r="28" spans="1:69" ht="15" customHeight="1">
      <c r="A28" s="187"/>
      <c r="B28" s="144"/>
      <c r="C28" s="150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47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3"/>
      <c r="Y28" s="190"/>
      <c r="Z28" s="193"/>
      <c r="AA28" s="195"/>
      <c r="AB28" s="169"/>
      <c r="AC28" s="197"/>
      <c r="AD28" s="205"/>
      <c r="AE28" s="24"/>
      <c r="AF28" s="25"/>
      <c r="AG28" s="40"/>
      <c r="AH28" s="37"/>
      <c r="AI28" s="37"/>
      <c r="AJ28" s="39"/>
      <c r="AK28" s="147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47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47"/>
      <c r="AZ28" s="190"/>
      <c r="BA28" s="193"/>
      <c r="BB28" s="195"/>
      <c r="BC28" s="199"/>
      <c r="BD28" s="200"/>
      <c r="BE28" s="201"/>
      <c r="BF28" s="201"/>
      <c r="BG28" s="203"/>
      <c r="BH28" s="184"/>
      <c r="BI28" s="186"/>
      <c r="BJ28" s="186"/>
      <c r="BK28" s="110">
        <f t="shared" si="4"/>
        <v>39</v>
      </c>
      <c r="BL28" s="74">
        <f t="shared" si="5"/>
        <v>39</v>
      </c>
      <c r="BM28" s="74">
        <f t="shared" si="6"/>
        <v>39</v>
      </c>
      <c r="BN28" s="74">
        <f t="shared" si="7"/>
        <v>39</v>
      </c>
      <c r="BO28" s="74">
        <f t="shared" si="8"/>
        <v>39</v>
      </c>
      <c r="BP28" s="74">
        <f t="shared" si="9"/>
        <v>39</v>
      </c>
      <c r="BQ28" s="85">
        <f t="shared" si="10"/>
        <v>195</v>
      </c>
    </row>
    <row r="29" spans="1:69" ht="15" customHeight="1" thickBot="1">
      <c r="A29" s="191">
        <v>13</v>
      </c>
      <c r="B29" s="141" t="str">
        <f>'Rozpisky I.liga '!D159</f>
        <v>Zdibáři MO Soutice</v>
      </c>
      <c r="C29" s="150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47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3">
        <f>SUM(W29:W30)</f>
        <v>0</v>
      </c>
      <c r="Y29" s="189">
        <f>G29+N29+G30+N30+U29+U30</f>
        <v>0</v>
      </c>
      <c r="Z29" s="192">
        <f>H29+O29+H30+O30+V29+V30</f>
        <v>0</v>
      </c>
      <c r="AA29" s="194">
        <f>J29+Q29+X29</f>
        <v>0</v>
      </c>
      <c r="AB29" s="196">
        <f>RANK(BH29,$BH$5:$BH$34,1)</f>
        <v>1</v>
      </c>
      <c r="AC29" s="204">
        <v>13</v>
      </c>
      <c r="AD29" s="207" t="str">
        <f>B29</f>
        <v>Zdibáři MO Soutice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47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47">
        <f>SUM(AX29:AX30)</f>
        <v>0</v>
      </c>
      <c r="AZ29" s="189">
        <f>AH29+AO29+AH30+AO30+AV29+AV30</f>
        <v>0</v>
      </c>
      <c r="BA29" s="192">
        <f>AI29+AP29+AI30+AP30+AW29+AW30</f>
        <v>0</v>
      </c>
      <c r="BB29" s="194">
        <f>AK29+AR29+AY29</f>
        <v>0</v>
      </c>
      <c r="BC29" s="199">
        <f>RANK(BI29,$BI$5:$BI$34,1)</f>
        <v>1</v>
      </c>
      <c r="BD29" s="200">
        <f>Y29+AZ29</f>
        <v>0</v>
      </c>
      <c r="BE29" s="201">
        <f>Z29+BA29</f>
        <v>0</v>
      </c>
      <c r="BF29" s="202">
        <f>AA29+BB29</f>
        <v>0</v>
      </c>
      <c r="BG29" s="203">
        <f>RANK(BJ29,$BJ$5:$BJ$34,1)</f>
        <v>1</v>
      </c>
      <c r="BH29" s="184">
        <f>SUM(AA29)+(-Z29/1000000000)</f>
        <v>0</v>
      </c>
      <c r="BI29" s="186">
        <f>SUM(BB29)+(-BA29/1000000000)</f>
        <v>0</v>
      </c>
      <c r="BJ29" s="186">
        <f>SUM(BF29)+(-BE29/1000000000)</f>
        <v>0</v>
      </c>
      <c r="BK29" s="108">
        <f t="shared" si="4"/>
        <v>39</v>
      </c>
      <c r="BL29" s="72">
        <f t="shared" si="5"/>
        <v>39</v>
      </c>
      <c r="BM29" s="73">
        <f t="shared" si="6"/>
        <v>39</v>
      </c>
      <c r="BN29" s="72">
        <f t="shared" si="7"/>
        <v>39</v>
      </c>
      <c r="BO29" s="72">
        <f t="shared" si="8"/>
        <v>39</v>
      </c>
      <c r="BP29" s="73">
        <f t="shared" si="9"/>
        <v>39</v>
      </c>
      <c r="BQ29" s="83">
        <f t="shared" si="10"/>
        <v>195</v>
      </c>
    </row>
    <row r="30" spans="1:69" ht="15" customHeight="1">
      <c r="A30" s="191"/>
      <c r="B30" s="142"/>
      <c r="C30" s="150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47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3"/>
      <c r="Y30" s="190"/>
      <c r="Z30" s="193"/>
      <c r="AA30" s="195"/>
      <c r="AB30" s="169"/>
      <c r="AC30" s="204"/>
      <c r="AD30" s="173"/>
      <c r="AE30" s="31"/>
      <c r="AF30" s="25"/>
      <c r="AG30" s="46"/>
      <c r="AH30" s="25"/>
      <c r="AI30" s="25"/>
      <c r="AJ30" s="39"/>
      <c r="AK30" s="147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47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47"/>
      <c r="AZ30" s="190"/>
      <c r="BA30" s="193"/>
      <c r="BB30" s="195"/>
      <c r="BC30" s="199"/>
      <c r="BD30" s="200"/>
      <c r="BE30" s="201"/>
      <c r="BF30" s="201"/>
      <c r="BG30" s="203"/>
      <c r="BH30" s="184"/>
      <c r="BI30" s="186"/>
      <c r="BJ30" s="186"/>
      <c r="BK30" s="108">
        <f t="shared" si="4"/>
        <v>39</v>
      </c>
      <c r="BL30" s="72">
        <f t="shared" si="5"/>
        <v>39</v>
      </c>
      <c r="BM30" s="74">
        <f t="shared" si="6"/>
        <v>39</v>
      </c>
      <c r="BN30" s="72">
        <f t="shared" si="7"/>
        <v>39</v>
      </c>
      <c r="BO30" s="72">
        <f t="shared" si="8"/>
        <v>39</v>
      </c>
      <c r="BP30" s="74">
        <f t="shared" si="9"/>
        <v>39</v>
      </c>
      <c r="BQ30" s="83">
        <f t="shared" si="10"/>
        <v>195</v>
      </c>
    </row>
    <row r="31" spans="1:69" ht="15" customHeight="1">
      <c r="A31" s="187">
        <v>14</v>
      </c>
      <c r="B31" s="143" t="str">
        <f>'Rozpisky I.liga '!D172</f>
        <v>Favorite team MO Brandýs nad Labem</v>
      </c>
      <c r="C31" s="150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47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3">
        <f>SUM(W31:W32)</f>
        <v>0</v>
      </c>
      <c r="Y31" s="189">
        <f>G31+N31+G32+N32+U31+U32</f>
        <v>0</v>
      </c>
      <c r="Z31" s="192">
        <f>H31+O31+H32+O32+V31+V32</f>
        <v>0</v>
      </c>
      <c r="AA31" s="194">
        <f>J31+Q31+X31</f>
        <v>0</v>
      </c>
      <c r="AB31" s="196">
        <f>RANK(BH31,$BH$5:$BH$34,1)</f>
        <v>1</v>
      </c>
      <c r="AC31" s="197">
        <v>14</v>
      </c>
      <c r="AD31" s="198" t="str">
        <f>B31</f>
        <v>Favorite team MO Brandýs nad Labem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47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47">
        <f>SUM(AX31:AX32)</f>
        <v>0</v>
      </c>
      <c r="AZ31" s="189">
        <f>AH31+AO31+AH32+AO32+AV31+AV32</f>
        <v>0</v>
      </c>
      <c r="BA31" s="192">
        <f>AI31+AP31+AI32+AP32+AW31+AW32</f>
        <v>0</v>
      </c>
      <c r="BB31" s="194">
        <f>AK31+AR31+AY31</f>
        <v>0</v>
      </c>
      <c r="BC31" s="199">
        <f>RANK(BI31,$BI$5:$BI$34,1)</f>
        <v>1</v>
      </c>
      <c r="BD31" s="200">
        <f>Y31+AZ31</f>
        <v>0</v>
      </c>
      <c r="BE31" s="201">
        <f>Z31+BA31</f>
        <v>0</v>
      </c>
      <c r="BF31" s="202">
        <f>AA31+BB31</f>
        <v>0</v>
      </c>
      <c r="BG31" s="203">
        <f>RANK(BJ31,$BJ$5:$BJ$34,1)</f>
        <v>1</v>
      </c>
      <c r="BH31" s="184">
        <f>SUM(AA31)+(-Z31/1000000000)</f>
        <v>0</v>
      </c>
      <c r="BI31" s="186">
        <f>SUM(BB31)+(-BA31/1000000000)</f>
        <v>0</v>
      </c>
      <c r="BJ31" s="186">
        <f>SUM(BF31)+(-BE31/1000000000)</f>
        <v>0</v>
      </c>
      <c r="BK31" s="109">
        <f t="shared" si="4"/>
        <v>39</v>
      </c>
      <c r="BL31" s="73">
        <f t="shared" si="5"/>
        <v>39</v>
      </c>
      <c r="BM31" s="73">
        <f t="shared" si="6"/>
        <v>39</v>
      </c>
      <c r="BN31" s="73">
        <f t="shared" si="7"/>
        <v>39</v>
      </c>
      <c r="BO31" s="73">
        <f t="shared" si="8"/>
        <v>39</v>
      </c>
      <c r="BP31" s="73">
        <f t="shared" si="9"/>
        <v>39</v>
      </c>
      <c r="BQ31" s="84">
        <f t="shared" si="10"/>
        <v>195</v>
      </c>
    </row>
    <row r="32" spans="1:69" ht="15" customHeight="1">
      <c r="A32" s="187"/>
      <c r="B32" s="142"/>
      <c r="C32" s="150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47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3"/>
      <c r="Y32" s="190"/>
      <c r="Z32" s="193"/>
      <c r="AA32" s="195"/>
      <c r="AB32" s="169"/>
      <c r="AC32" s="197"/>
      <c r="AD32" s="198"/>
      <c r="AE32" s="24"/>
      <c r="AF32" s="25"/>
      <c r="AG32" s="40"/>
      <c r="AH32" s="37"/>
      <c r="AI32" s="37"/>
      <c r="AJ32" s="27"/>
      <c r="AK32" s="147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47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47"/>
      <c r="AZ32" s="190"/>
      <c r="BA32" s="193"/>
      <c r="BB32" s="195"/>
      <c r="BC32" s="199"/>
      <c r="BD32" s="200"/>
      <c r="BE32" s="201"/>
      <c r="BF32" s="201"/>
      <c r="BG32" s="203"/>
      <c r="BH32" s="184"/>
      <c r="BI32" s="186"/>
      <c r="BJ32" s="186"/>
      <c r="BK32" s="110">
        <f t="shared" si="4"/>
        <v>39</v>
      </c>
      <c r="BL32" s="74">
        <f t="shared" si="5"/>
        <v>39</v>
      </c>
      <c r="BM32" s="74">
        <f t="shared" si="6"/>
        <v>39</v>
      </c>
      <c r="BN32" s="74">
        <f t="shared" si="7"/>
        <v>39</v>
      </c>
      <c r="BO32" s="74">
        <f t="shared" si="8"/>
        <v>39</v>
      </c>
      <c r="BP32" s="74">
        <f t="shared" si="9"/>
        <v>39</v>
      </c>
      <c r="BQ32" s="85">
        <f t="shared" si="10"/>
        <v>195</v>
      </c>
    </row>
    <row r="33" spans="1:69" ht="15" customHeight="1">
      <c r="A33" s="191"/>
      <c r="B33" s="143"/>
      <c r="C33" s="150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3"/>
      <c r="Y33" s="210"/>
      <c r="Z33" s="213"/>
      <c r="AA33" s="211"/>
      <c r="AB33" s="196"/>
      <c r="AC33" s="204"/>
      <c r="AD33" s="198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10"/>
      <c r="BA33" s="213"/>
      <c r="BB33" s="211"/>
      <c r="BC33" s="199"/>
      <c r="BD33" s="200"/>
      <c r="BE33" s="201"/>
      <c r="BF33" s="202"/>
      <c r="BG33" s="203"/>
      <c r="BH33" s="184"/>
      <c r="BI33" s="186"/>
      <c r="BJ33" s="186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1"/>
      <c r="B34" s="144"/>
      <c r="C34" s="150"/>
      <c r="D34" s="104"/>
      <c r="E34" s="105"/>
      <c r="F34" s="106"/>
      <c r="G34" s="105"/>
      <c r="H34" s="105"/>
      <c r="I34" s="98"/>
      <c r="J34" s="209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3"/>
      <c r="Y34" s="190"/>
      <c r="Z34" s="193"/>
      <c r="AA34" s="195"/>
      <c r="AB34" s="169"/>
      <c r="AC34" s="204"/>
      <c r="AD34" s="205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90"/>
      <c r="BA34" s="193"/>
      <c r="BB34" s="195"/>
      <c r="BC34" s="199"/>
      <c r="BD34" s="200"/>
      <c r="BE34" s="201"/>
      <c r="BF34" s="201"/>
      <c r="BG34" s="203"/>
      <c r="BH34" s="184"/>
      <c r="BI34" s="186"/>
      <c r="BJ34" s="186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4"/>
      <c r="B35" s="141"/>
      <c r="C35" s="216"/>
      <c r="D35" s="102"/>
      <c r="E35" s="32"/>
      <c r="F35" s="33"/>
      <c r="G35" s="32"/>
      <c r="H35" s="32"/>
      <c r="I35" s="35"/>
      <c r="J35" s="218"/>
      <c r="K35" s="99"/>
      <c r="L35" s="32"/>
      <c r="M35" s="23"/>
      <c r="N35" s="42"/>
      <c r="O35" s="42"/>
      <c r="P35" s="45"/>
      <c r="Q35" s="220"/>
      <c r="R35" s="99"/>
      <c r="S35" s="32"/>
      <c r="T35" s="23"/>
      <c r="U35" s="42"/>
      <c r="V35" s="42"/>
      <c r="W35" s="45"/>
      <c r="X35" s="240"/>
      <c r="Y35" s="210"/>
      <c r="Z35" s="213"/>
      <c r="AA35" s="211"/>
      <c r="AB35" s="196"/>
      <c r="AC35" s="232"/>
      <c r="AD35" s="207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20"/>
      <c r="AZ35" s="210"/>
      <c r="BA35" s="213"/>
      <c r="BB35" s="211"/>
      <c r="BC35" s="199"/>
      <c r="BD35" s="222"/>
      <c r="BE35" s="235"/>
      <c r="BF35" s="228"/>
      <c r="BG35" s="203"/>
      <c r="BH35" s="184"/>
      <c r="BI35" s="186"/>
      <c r="BJ35" s="186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5"/>
      <c r="B36" s="145"/>
      <c r="C36" s="217"/>
      <c r="D36" s="101"/>
      <c r="E36" s="87"/>
      <c r="F36" s="88"/>
      <c r="G36" s="87"/>
      <c r="H36" s="87"/>
      <c r="I36" s="89"/>
      <c r="J36" s="219"/>
      <c r="K36" s="100"/>
      <c r="L36" s="87"/>
      <c r="M36" s="90"/>
      <c r="N36" s="87"/>
      <c r="O36" s="87"/>
      <c r="P36" s="89"/>
      <c r="Q36" s="212"/>
      <c r="R36" s="100"/>
      <c r="S36" s="87"/>
      <c r="T36" s="90"/>
      <c r="U36" s="87"/>
      <c r="V36" s="87"/>
      <c r="W36" s="89"/>
      <c r="X36" s="241"/>
      <c r="Y36" s="225"/>
      <c r="Z36" s="226"/>
      <c r="AA36" s="227"/>
      <c r="AB36" s="231"/>
      <c r="AC36" s="233"/>
      <c r="AD36" s="234"/>
      <c r="AE36" s="86"/>
      <c r="AF36" s="87"/>
      <c r="AG36" s="88"/>
      <c r="AH36" s="87"/>
      <c r="AI36" s="87"/>
      <c r="AJ36" s="89"/>
      <c r="AK36" s="212"/>
      <c r="AL36" s="86"/>
      <c r="AM36" s="87"/>
      <c r="AN36" s="90"/>
      <c r="AO36" s="87"/>
      <c r="AP36" s="87"/>
      <c r="AQ36" s="89"/>
      <c r="AR36" s="212"/>
      <c r="AS36" s="100"/>
      <c r="AT36" s="87"/>
      <c r="AU36" s="90"/>
      <c r="AV36" s="87"/>
      <c r="AW36" s="87"/>
      <c r="AX36" s="89"/>
      <c r="AY36" s="212"/>
      <c r="AZ36" s="225"/>
      <c r="BA36" s="226"/>
      <c r="BB36" s="227"/>
      <c r="BC36" s="199"/>
      <c r="BD36" s="223"/>
      <c r="BE36" s="229"/>
      <c r="BF36" s="229"/>
      <c r="BG36" s="203"/>
      <c r="BH36" s="230"/>
      <c r="BI36" s="221"/>
      <c r="BJ36" s="221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4" t="s">
        <v>48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37"/>
      <c r="X38" s="237"/>
      <c r="Y38" s="224"/>
      <c r="Z38" s="224"/>
      <c r="AA38" s="1"/>
      <c r="AB38" s="1"/>
      <c r="AC38" s="1"/>
      <c r="AD38" s="1"/>
      <c r="AE38" s="1"/>
      <c r="AF38" s="238" t="s">
        <v>49</v>
      </c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39"/>
      <c r="AZ38" s="238"/>
      <c r="BA38" s="238"/>
      <c r="BB38" s="224" t="s">
        <v>25</v>
      </c>
      <c r="BC38" s="224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50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6"/>
      <c r="J39" s="236"/>
      <c r="K39" s="236"/>
      <c r="L39" s="236"/>
      <c r="M39" s="236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6"/>
      <c r="Q39" s="236"/>
      <c r="R39" s="236"/>
      <c r="S39" s="236"/>
      <c r="T39" s="236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51</v>
      </c>
      <c r="Z39" s="52" t="s">
        <v>52</v>
      </c>
      <c r="AA39" s="1"/>
      <c r="AB39" s="1"/>
      <c r="AC39" s="1"/>
      <c r="AD39" s="1"/>
      <c r="AE39" s="1"/>
      <c r="AF39" s="49" t="s">
        <v>50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6"/>
      <c r="AK39" s="236"/>
      <c r="AL39" s="236"/>
      <c r="AM39" s="236"/>
      <c r="AN39" s="236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6"/>
      <c r="AR39" s="236"/>
      <c r="AS39" s="236"/>
      <c r="AT39" s="236"/>
      <c r="AU39" s="236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51</v>
      </c>
      <c r="BA39" s="51" t="s">
        <v>52</v>
      </c>
      <c r="BB39" s="53" t="s">
        <v>51</v>
      </c>
      <c r="BC39" s="54" t="s">
        <v>52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92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6"/>
      <c r="J40" s="236"/>
      <c r="K40" s="236"/>
      <c r="L40" s="236"/>
      <c r="M40" s="236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6"/>
      <c r="Q40" s="236"/>
      <c r="R40" s="236"/>
      <c r="S40" s="236"/>
      <c r="T40" s="236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92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6"/>
      <c r="AK40" s="236"/>
      <c r="AL40" s="236"/>
      <c r="AM40" s="236"/>
      <c r="AN40" s="236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6"/>
      <c r="AR40" s="236"/>
      <c r="AS40" s="236"/>
      <c r="AT40" s="236"/>
      <c r="AU40" s="236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36"/>
      <c r="J41" s="236"/>
      <c r="K41" s="236"/>
      <c r="L41" s="236"/>
      <c r="M41" s="236"/>
      <c r="N41" s="61">
        <f>N40+N39</f>
        <v>0</v>
      </c>
      <c r="O41" s="61">
        <f>O40+O39</f>
        <v>0</v>
      </c>
      <c r="P41" s="236"/>
      <c r="Q41" s="236"/>
      <c r="R41" s="236"/>
      <c r="S41" s="236"/>
      <c r="T41" s="236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36"/>
      <c r="AK41" s="236"/>
      <c r="AL41" s="236"/>
      <c r="AM41" s="236"/>
      <c r="AN41" s="236"/>
      <c r="AO41" s="61">
        <f>AO40+AO39</f>
        <v>0</v>
      </c>
      <c r="AP41" s="61">
        <f>AP40+AP39</f>
        <v>0</v>
      </c>
      <c r="AQ41" s="236"/>
      <c r="AR41" s="236"/>
      <c r="AS41" s="236"/>
      <c r="AT41" s="236"/>
      <c r="AU41" s="236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U20" sqref="U20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245" t="s">
        <v>103</v>
      </c>
      <c r="B1" s="245"/>
      <c r="C1" s="245"/>
      <c r="D1" s="245"/>
      <c r="E1" s="245"/>
      <c r="F1" s="245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249" t="s">
        <v>85</v>
      </c>
      <c r="B3" s="249"/>
      <c r="C3" s="250" t="s">
        <v>55</v>
      </c>
      <c r="D3" s="250"/>
      <c r="E3" s="250"/>
      <c r="F3" s="250"/>
      <c r="G3" s="250" t="s">
        <v>56</v>
      </c>
      <c r="H3" s="250"/>
      <c r="I3" s="250"/>
      <c r="J3" s="250"/>
      <c r="K3" s="250" t="s">
        <v>57</v>
      </c>
      <c r="L3" s="250"/>
      <c r="M3" s="250"/>
      <c r="N3" s="250"/>
      <c r="O3" s="253" t="s">
        <v>10</v>
      </c>
      <c r="P3" s="253"/>
      <c r="Q3" s="253"/>
      <c r="R3" s="253"/>
    </row>
    <row r="4" spans="1:19" ht="202.5" thickBot="1">
      <c r="A4" s="254" t="s">
        <v>11</v>
      </c>
      <c r="B4" s="254"/>
      <c r="C4" s="68" t="s">
        <v>15</v>
      </c>
      <c r="D4" s="68" t="s">
        <v>21</v>
      </c>
      <c r="E4" s="68" t="s">
        <v>19</v>
      </c>
      <c r="F4" s="68" t="s">
        <v>58</v>
      </c>
      <c r="G4" s="68" t="s">
        <v>15</v>
      </c>
      <c r="H4" s="68" t="s">
        <v>21</v>
      </c>
      <c r="I4" s="68" t="s">
        <v>19</v>
      </c>
      <c r="J4" s="68" t="s">
        <v>58</v>
      </c>
      <c r="K4" s="68" t="s">
        <v>15</v>
      </c>
      <c r="L4" s="68" t="s">
        <v>21</v>
      </c>
      <c r="M4" s="68" t="s">
        <v>19</v>
      </c>
      <c r="N4" s="68" t="s">
        <v>58</v>
      </c>
      <c r="O4" s="69" t="s">
        <v>15</v>
      </c>
      <c r="P4" s="69" t="s">
        <v>21</v>
      </c>
      <c r="Q4" s="69" t="s">
        <v>19</v>
      </c>
      <c r="R4" s="69" t="s">
        <v>59</v>
      </c>
      <c r="S4" s="70" t="s">
        <v>25</v>
      </c>
    </row>
    <row r="5" spans="1:19" ht="23.25" customHeight="1" thickBot="1">
      <c r="A5" s="255">
        <v>1</v>
      </c>
      <c r="B5" s="256" t="str">
        <f>'I.liga_1.kolo'!B5</f>
        <v>Marvel Mladá Boleslav</v>
      </c>
      <c r="C5" s="257">
        <f>'I.liga_1.kolo'!BD5</f>
        <v>0</v>
      </c>
      <c r="D5" s="252">
        <f>'I.liga_1.kolo'!BE5</f>
        <v>0</v>
      </c>
      <c r="E5" s="251">
        <f>'I.liga_1.kolo'!BF5</f>
        <v>0</v>
      </c>
      <c r="F5" s="258">
        <f>'I.liga_1.kolo'!BG5</f>
        <v>1</v>
      </c>
      <c r="G5" s="257">
        <f>'I.liga_2.kolo '!BD5</f>
        <v>0</v>
      </c>
      <c r="H5" s="252">
        <f>'I.liga_2.kolo '!BE5</f>
        <v>0</v>
      </c>
      <c r="I5" s="251">
        <f>'I.liga_2.kolo '!BF5</f>
        <v>0</v>
      </c>
      <c r="J5" s="258">
        <f>'I.liga_2.kolo '!BG5</f>
        <v>1</v>
      </c>
      <c r="K5" s="257">
        <f>'I.liga_3.kolo'!BD5</f>
        <v>0</v>
      </c>
      <c r="L5" s="252">
        <f>'I.liga_3.kolo'!BE5</f>
        <v>0</v>
      </c>
      <c r="M5" s="251">
        <f>'I.liga_3.kolo'!BF5</f>
        <v>0</v>
      </c>
      <c r="N5" s="258">
        <f>'I.liga_3.kolo'!BG5</f>
        <v>1</v>
      </c>
      <c r="O5" s="261">
        <f>C5+G5+K5</f>
        <v>0</v>
      </c>
      <c r="P5" s="262">
        <f>D5+H5+L5</f>
        <v>0</v>
      </c>
      <c r="Q5" s="263">
        <f>E5+I5+M5</f>
        <v>0</v>
      </c>
      <c r="R5" s="264">
        <f>RANK(S5,$S$5:$S$32,1)</f>
        <v>1</v>
      </c>
      <c r="S5" s="265">
        <f>SUM(Q5)+(-P5/1000000000)</f>
        <v>0</v>
      </c>
    </row>
    <row r="6" spans="1:19" ht="23.25" customHeight="1">
      <c r="A6" s="255"/>
      <c r="B6" s="256"/>
      <c r="C6" s="257"/>
      <c r="D6" s="252"/>
      <c r="E6" s="252"/>
      <c r="F6" s="258"/>
      <c r="G6" s="259"/>
      <c r="H6" s="252"/>
      <c r="I6" s="252"/>
      <c r="J6" s="260"/>
      <c r="K6" s="259"/>
      <c r="L6" s="252"/>
      <c r="M6" s="252"/>
      <c r="N6" s="260"/>
      <c r="O6" s="261"/>
      <c r="P6" s="262"/>
      <c r="Q6" s="263"/>
      <c r="R6" s="264"/>
      <c r="S6" s="265"/>
    </row>
    <row r="7" spans="1:19" ht="23.25" customHeight="1" thickBot="1">
      <c r="A7" s="266" t="s">
        <v>31</v>
      </c>
      <c r="B7" s="267" t="str">
        <f>'I.liga_1.kolo'!B7</f>
        <v>MO Slatiňany ,B'</v>
      </c>
      <c r="C7" s="268">
        <f>'I.liga_1.kolo'!BD7</f>
        <v>0</v>
      </c>
      <c r="D7" s="269">
        <f>'I.liga_1.kolo'!BE7</f>
        <v>0</v>
      </c>
      <c r="E7" s="270">
        <f>'I.liga_1.kolo'!BF7</f>
        <v>0</v>
      </c>
      <c r="F7" s="271">
        <f>'I.liga_1.kolo'!BG7</f>
        <v>1</v>
      </c>
      <c r="G7" s="272">
        <f>'I.liga_2.kolo '!BD7</f>
        <v>0</v>
      </c>
      <c r="H7" s="273">
        <f>'I.liga_2.kolo '!BE7</f>
        <v>0</v>
      </c>
      <c r="I7" s="274">
        <f>'I.liga_2.kolo '!BF7</f>
        <v>0</v>
      </c>
      <c r="J7" s="275">
        <f>'I.liga_2.kolo '!BG7</f>
        <v>1</v>
      </c>
      <c r="K7" s="272">
        <f>'I.liga_3.kolo'!BD7</f>
        <v>0</v>
      </c>
      <c r="L7" s="273">
        <f>'I.liga_3.kolo'!BE7</f>
        <v>0</v>
      </c>
      <c r="M7" s="274">
        <f>'I.liga_3.kolo'!BF7</f>
        <v>0</v>
      </c>
      <c r="N7" s="275">
        <f>'I.liga_3.kolo'!BG7</f>
        <v>1</v>
      </c>
      <c r="O7" s="279">
        <f>C7+G7+K7</f>
        <v>0</v>
      </c>
      <c r="P7" s="280">
        <f>D7+H7+L7</f>
        <v>0</v>
      </c>
      <c r="Q7" s="281">
        <f>E7+I7+M7</f>
        <v>0</v>
      </c>
      <c r="R7" s="264">
        <f>RANK(S7,$S$5:$S$32,1)</f>
        <v>1</v>
      </c>
      <c r="S7" s="265">
        <f>SUM(Q7)+(-P7/1000000000)</f>
        <v>0</v>
      </c>
    </row>
    <row r="8" spans="1:19" ht="23.25" customHeight="1">
      <c r="A8" s="266"/>
      <c r="B8" s="267"/>
      <c r="C8" s="268"/>
      <c r="D8" s="269"/>
      <c r="E8" s="269"/>
      <c r="F8" s="271"/>
      <c r="G8" s="259"/>
      <c r="H8" s="252"/>
      <c r="I8" s="252"/>
      <c r="J8" s="260"/>
      <c r="K8" s="276"/>
      <c r="L8" s="277"/>
      <c r="M8" s="277"/>
      <c r="N8" s="278"/>
      <c r="O8" s="279"/>
      <c r="P8" s="280"/>
      <c r="Q8" s="280"/>
      <c r="R8" s="264"/>
      <c r="S8" s="265"/>
    </row>
    <row r="9" spans="1:19" ht="23.25" customHeight="1" thickBot="1">
      <c r="A9" s="282" t="s">
        <v>32</v>
      </c>
      <c r="B9" s="267" t="str">
        <f>'I.liga_1.kolo'!B9</f>
        <v>Mohykán Team MRS Žďár nad Sázavou</v>
      </c>
      <c r="C9" s="268">
        <f>'I.liga_1.kolo'!BD9</f>
        <v>0</v>
      </c>
      <c r="D9" s="269">
        <f>'I.liga_1.kolo'!BE9</f>
        <v>0</v>
      </c>
      <c r="E9" s="270">
        <f>'I.liga_1.kolo'!BF9</f>
        <v>0</v>
      </c>
      <c r="F9" s="271">
        <f>'I.liga_1.kolo'!BG9</f>
        <v>1</v>
      </c>
      <c r="G9" s="272">
        <f>'I.liga_2.kolo '!BD9</f>
        <v>0</v>
      </c>
      <c r="H9" s="273">
        <f>'I.liga_2.kolo '!BE9</f>
        <v>0</v>
      </c>
      <c r="I9" s="274">
        <f>'I.liga_2.kolo '!BF9</f>
        <v>0</v>
      </c>
      <c r="J9" s="275">
        <f>'I.liga_2.kolo '!BG9</f>
        <v>1</v>
      </c>
      <c r="K9" s="283">
        <f>'I.liga_3.kolo'!BD9</f>
        <v>0</v>
      </c>
      <c r="L9" s="284">
        <f>'I.liga_3.kolo'!BE9</f>
        <v>0</v>
      </c>
      <c r="M9" s="285">
        <f>'I.liga_3.kolo'!BF9</f>
        <v>0</v>
      </c>
      <c r="N9" s="286">
        <f>'I.liga_3.kolo'!BG9</f>
        <v>1</v>
      </c>
      <c r="O9" s="279">
        <f>C9+G9+K9</f>
        <v>0</v>
      </c>
      <c r="P9" s="280">
        <f>D9+H9+L9</f>
        <v>0</v>
      </c>
      <c r="Q9" s="281">
        <f>E9+I9+M9</f>
        <v>0</v>
      </c>
      <c r="R9" s="264">
        <f>RANK(S9,$S$5:$S$32,1)</f>
        <v>1</v>
      </c>
      <c r="S9" s="265">
        <f>SUM(Q9)+(-P9/1000000000)</f>
        <v>0</v>
      </c>
    </row>
    <row r="10" spans="1:19" ht="23.25" customHeight="1">
      <c r="A10" s="282"/>
      <c r="B10" s="267"/>
      <c r="C10" s="268"/>
      <c r="D10" s="269"/>
      <c r="E10" s="269"/>
      <c r="F10" s="271"/>
      <c r="G10" s="276"/>
      <c r="H10" s="277"/>
      <c r="I10" s="277"/>
      <c r="J10" s="278"/>
      <c r="K10" s="259"/>
      <c r="L10" s="252"/>
      <c r="M10" s="252"/>
      <c r="N10" s="260"/>
      <c r="O10" s="279"/>
      <c r="P10" s="280"/>
      <c r="Q10" s="280"/>
      <c r="R10" s="264"/>
      <c r="S10" s="265"/>
    </row>
    <row r="11" spans="1:19" ht="23.25" customHeight="1" thickBot="1">
      <c r="A11" s="266" t="s">
        <v>33</v>
      </c>
      <c r="B11" s="267" t="str">
        <f>'I.liga_1.kolo'!B11</f>
        <v>WS SPIN TEAM MO ČRS Hustopeče nad Bečvou</v>
      </c>
      <c r="C11" s="268">
        <f>'I.liga_1.kolo'!BD11</f>
        <v>0</v>
      </c>
      <c r="D11" s="269">
        <f>'I.liga_1.kolo'!BE11</f>
        <v>0</v>
      </c>
      <c r="E11" s="270">
        <f>'I.liga_1.kolo'!BF11</f>
        <v>0</v>
      </c>
      <c r="F11" s="271">
        <f>'I.liga_1.kolo'!BG11</f>
        <v>1</v>
      </c>
      <c r="G11" s="283">
        <f>'I.liga_2.kolo '!BD11</f>
        <v>0</v>
      </c>
      <c r="H11" s="284">
        <f>'I.liga_2.kolo '!BE11</f>
        <v>0</v>
      </c>
      <c r="I11" s="285">
        <f>'I.liga_2.kolo '!BF11</f>
        <v>0</v>
      </c>
      <c r="J11" s="286">
        <f>'I.liga_2.kolo '!BG11</f>
        <v>1</v>
      </c>
      <c r="K11" s="272">
        <f>'I.liga_3.kolo'!BD11</f>
        <v>0</v>
      </c>
      <c r="L11" s="273">
        <f>'I.liga_3.kolo'!BE11</f>
        <v>0</v>
      </c>
      <c r="M11" s="274">
        <f>'I.liga_3.kolo'!BF11</f>
        <v>0</v>
      </c>
      <c r="N11" s="275">
        <f>'I.liga_3.kolo'!BG11</f>
        <v>1</v>
      </c>
      <c r="O11" s="279">
        <f>C11+G11+K11</f>
        <v>0</v>
      </c>
      <c r="P11" s="280">
        <f>D11+H11+L11</f>
        <v>0</v>
      </c>
      <c r="Q11" s="281">
        <f>E11+I11+M11</f>
        <v>0</v>
      </c>
      <c r="R11" s="264">
        <f>RANK(S11,$S$5:$S$32,1)</f>
        <v>1</v>
      </c>
      <c r="S11" s="265">
        <f>SUM(Q11)+(-P11/1000000000)</f>
        <v>0</v>
      </c>
    </row>
    <row r="12" spans="1:19" ht="23.25" customHeight="1">
      <c r="A12" s="266"/>
      <c r="B12" s="267"/>
      <c r="C12" s="268"/>
      <c r="D12" s="269"/>
      <c r="E12" s="269"/>
      <c r="F12" s="271"/>
      <c r="G12" s="259"/>
      <c r="H12" s="252"/>
      <c r="I12" s="252"/>
      <c r="J12" s="260"/>
      <c r="K12" s="276"/>
      <c r="L12" s="277"/>
      <c r="M12" s="277"/>
      <c r="N12" s="278"/>
      <c r="O12" s="279"/>
      <c r="P12" s="280"/>
      <c r="Q12" s="280"/>
      <c r="R12" s="264"/>
      <c r="S12" s="265"/>
    </row>
    <row r="13" spans="1:20" ht="23.25" customHeight="1" thickBot="1">
      <c r="A13" s="282" t="s">
        <v>34</v>
      </c>
      <c r="B13" s="267" t="str">
        <f>'I.liga_1.kolo'!B13</f>
        <v>VARIVAS Team MO ČRS Třebechovice pod Orebem</v>
      </c>
      <c r="C13" s="268">
        <f>'I.liga_1.kolo'!BD13</f>
        <v>0</v>
      </c>
      <c r="D13" s="269">
        <f>'I.liga_1.kolo'!BE13</f>
        <v>0</v>
      </c>
      <c r="E13" s="270">
        <f>'I.liga_1.kolo'!BF13</f>
        <v>0</v>
      </c>
      <c r="F13" s="271">
        <f>'I.liga_1.kolo'!BG13</f>
        <v>1</v>
      </c>
      <c r="G13" s="272">
        <f>'I.liga_2.kolo '!BD13</f>
        <v>0</v>
      </c>
      <c r="H13" s="273">
        <f>'I.liga_2.kolo '!BE13</f>
        <v>0</v>
      </c>
      <c r="I13" s="274">
        <f>'I.liga_2.kolo '!BF13</f>
        <v>0</v>
      </c>
      <c r="J13" s="275">
        <f>'I.liga_2.kolo '!BG13</f>
        <v>1</v>
      </c>
      <c r="K13" s="283">
        <f>'I.liga_3.kolo'!BD13</f>
        <v>0</v>
      </c>
      <c r="L13" s="284">
        <f>'I.liga_3.kolo'!BE13</f>
        <v>0</v>
      </c>
      <c r="M13" s="285">
        <f>'I.liga_3.kolo'!BF13</f>
        <v>0</v>
      </c>
      <c r="N13" s="286">
        <f>'I.liga_3.kolo'!BG13</f>
        <v>1</v>
      </c>
      <c r="O13" s="279">
        <f>C13+G13+K13</f>
        <v>0</v>
      </c>
      <c r="P13" s="280">
        <f>D13+H13+L13</f>
        <v>0</v>
      </c>
      <c r="Q13" s="281">
        <f>E13+I13+M13</f>
        <v>0</v>
      </c>
      <c r="R13" s="264">
        <f>RANK(S13,$S$5:$S$32,1)</f>
        <v>1</v>
      </c>
      <c r="S13" s="265">
        <f>SUM(Q13)+(-P13/1000000000)</f>
        <v>0</v>
      </c>
      <c r="T13" s="287"/>
    </row>
    <row r="14" spans="1:20" ht="23.25" customHeight="1">
      <c r="A14" s="282"/>
      <c r="B14" s="267"/>
      <c r="C14" s="268"/>
      <c r="D14" s="269"/>
      <c r="E14" s="269"/>
      <c r="F14" s="271"/>
      <c r="G14" s="276"/>
      <c r="H14" s="277"/>
      <c r="I14" s="277"/>
      <c r="J14" s="278"/>
      <c r="K14" s="259"/>
      <c r="L14" s="252"/>
      <c r="M14" s="252"/>
      <c r="N14" s="260"/>
      <c r="O14" s="279"/>
      <c r="P14" s="280"/>
      <c r="Q14" s="280"/>
      <c r="R14" s="264"/>
      <c r="S14" s="265"/>
      <c r="T14" s="287"/>
    </row>
    <row r="15" spans="1:19" ht="23.25" customHeight="1" thickBot="1">
      <c r="A15" s="266" t="s">
        <v>36</v>
      </c>
      <c r="B15" s="267" t="str">
        <f>'I.liga_1.kolo'!B15</f>
        <v>Mijatofishing PS Brno 2</v>
      </c>
      <c r="C15" s="268">
        <f>'I.liga_1.kolo'!BD15</f>
        <v>0</v>
      </c>
      <c r="D15" s="269">
        <f>'I.liga_1.kolo'!BE15</f>
        <v>0</v>
      </c>
      <c r="E15" s="270">
        <f>'I.liga_1.kolo'!BF15</f>
        <v>0</v>
      </c>
      <c r="F15" s="271">
        <f>'I.liga_1.kolo'!BG15</f>
        <v>1</v>
      </c>
      <c r="G15" s="283">
        <f>'I.liga_2.kolo '!BD15</f>
        <v>0</v>
      </c>
      <c r="H15" s="284">
        <f>'I.liga_2.kolo '!BE15</f>
        <v>0</v>
      </c>
      <c r="I15" s="285">
        <f>'I.liga_2.kolo '!BF15</f>
        <v>0</v>
      </c>
      <c r="J15" s="286">
        <f>'I.liga_2.kolo '!BG15</f>
        <v>1</v>
      </c>
      <c r="K15" s="272">
        <f>'I.liga_3.kolo'!BD15</f>
        <v>0</v>
      </c>
      <c r="L15" s="273">
        <f>'I.liga_3.kolo'!BE15</f>
        <v>0</v>
      </c>
      <c r="M15" s="274">
        <f>'I.liga_3.kolo'!BF15</f>
        <v>0</v>
      </c>
      <c r="N15" s="275">
        <f>'I.liga_3.kolo'!BG15</f>
        <v>1</v>
      </c>
      <c r="O15" s="279">
        <f>C15+G15+K15</f>
        <v>0</v>
      </c>
      <c r="P15" s="280">
        <f>D15+H15+L15</f>
        <v>0</v>
      </c>
      <c r="Q15" s="281">
        <f>E15+I15+M15</f>
        <v>0</v>
      </c>
      <c r="R15" s="264">
        <f>RANK(S15,$S$5:$S$32,1)</f>
        <v>1</v>
      </c>
      <c r="S15" s="265">
        <f>SUM(Q15)+(-P15/1000000000)</f>
        <v>0</v>
      </c>
    </row>
    <row r="16" spans="1:19" ht="23.25" customHeight="1">
      <c r="A16" s="266"/>
      <c r="B16" s="267"/>
      <c r="C16" s="268"/>
      <c r="D16" s="269"/>
      <c r="E16" s="269"/>
      <c r="F16" s="271"/>
      <c r="G16" s="259"/>
      <c r="H16" s="252"/>
      <c r="I16" s="252"/>
      <c r="J16" s="260"/>
      <c r="K16" s="276"/>
      <c r="L16" s="277"/>
      <c r="M16" s="277"/>
      <c r="N16" s="278"/>
      <c r="O16" s="279"/>
      <c r="P16" s="280"/>
      <c r="Q16" s="280"/>
      <c r="R16" s="264"/>
      <c r="S16" s="265"/>
    </row>
    <row r="17" spans="1:19" ht="23.25" customHeight="1" thickBot="1">
      <c r="A17" s="282" t="s">
        <v>37</v>
      </c>
      <c r="B17" s="267" t="str">
        <f>'I.liga_1.kolo'!B17</f>
        <v>JaRi team MB - MO Mladá Boleslav</v>
      </c>
      <c r="C17" s="268">
        <f>'I.liga_1.kolo'!BD17</f>
        <v>0</v>
      </c>
      <c r="D17" s="269">
        <f>'I.liga_1.kolo'!BE17</f>
        <v>0</v>
      </c>
      <c r="E17" s="270">
        <f>'I.liga_1.kolo'!BF17</f>
        <v>0</v>
      </c>
      <c r="F17" s="271">
        <f>'I.liga_1.kolo'!BG17</f>
        <v>1</v>
      </c>
      <c r="G17" s="272">
        <f>'I.liga_2.kolo '!BD17</f>
        <v>0</v>
      </c>
      <c r="H17" s="273">
        <f>'I.liga_2.kolo '!BE17</f>
        <v>0</v>
      </c>
      <c r="I17" s="274">
        <f>'I.liga_2.kolo '!BF17</f>
        <v>0</v>
      </c>
      <c r="J17" s="275">
        <f>'I.liga_2.kolo '!BG17</f>
        <v>1</v>
      </c>
      <c r="K17" s="283">
        <f>'I.liga_3.kolo'!BD17</f>
        <v>0</v>
      </c>
      <c r="L17" s="284">
        <f>'I.liga_3.kolo'!BE17</f>
        <v>0</v>
      </c>
      <c r="M17" s="285">
        <f>'I.liga_3.kolo'!BF17</f>
        <v>0</v>
      </c>
      <c r="N17" s="286">
        <f>'I.liga_3.kolo'!BG17</f>
        <v>1</v>
      </c>
      <c r="O17" s="279">
        <f>C17+G17+K17</f>
        <v>0</v>
      </c>
      <c r="P17" s="280">
        <f>D17+H17+L17</f>
        <v>0</v>
      </c>
      <c r="Q17" s="281">
        <f>E17+I17+M17</f>
        <v>0</v>
      </c>
      <c r="R17" s="264">
        <f>RANK(S17,$S$5:$S$32,1)</f>
        <v>1</v>
      </c>
      <c r="S17" s="265">
        <f>SUM(Q17)+(-P17/1000000000)</f>
        <v>0</v>
      </c>
    </row>
    <row r="18" spans="1:19" ht="23.25" customHeight="1">
      <c r="A18" s="282"/>
      <c r="B18" s="267"/>
      <c r="C18" s="268"/>
      <c r="D18" s="269"/>
      <c r="E18" s="269"/>
      <c r="F18" s="271"/>
      <c r="G18" s="276"/>
      <c r="H18" s="277"/>
      <c r="I18" s="277"/>
      <c r="J18" s="278"/>
      <c r="K18" s="259"/>
      <c r="L18" s="252"/>
      <c r="M18" s="252"/>
      <c r="N18" s="260"/>
      <c r="O18" s="279"/>
      <c r="P18" s="280"/>
      <c r="Q18" s="280"/>
      <c r="R18" s="264"/>
      <c r="S18" s="265"/>
    </row>
    <row r="19" spans="1:19" ht="23.25" customHeight="1" thickBot="1">
      <c r="A19" s="266" t="s">
        <v>39</v>
      </c>
      <c r="B19" s="267" t="str">
        <f>'I.liga_1.kolo'!B19</f>
        <v>RSK LABE MO Poděbrady</v>
      </c>
      <c r="C19" s="268">
        <f>'I.liga_1.kolo'!BD19</f>
        <v>0</v>
      </c>
      <c r="D19" s="269">
        <f>'I.liga_1.kolo'!BE19</f>
        <v>0</v>
      </c>
      <c r="E19" s="270">
        <f>'I.liga_1.kolo'!BF19</f>
        <v>0</v>
      </c>
      <c r="F19" s="271">
        <f>'I.liga_1.kolo'!BG19</f>
        <v>1</v>
      </c>
      <c r="G19" s="283">
        <f>'I.liga_2.kolo '!BD19</f>
        <v>0</v>
      </c>
      <c r="H19" s="284">
        <f>'I.liga_2.kolo '!BE19</f>
        <v>0</v>
      </c>
      <c r="I19" s="285">
        <f>'I.liga_2.kolo '!BF19</f>
        <v>0</v>
      </c>
      <c r="J19" s="286">
        <f>'I.liga_2.kolo '!BG19</f>
        <v>1</v>
      </c>
      <c r="K19" s="272">
        <f>'I.liga_3.kolo'!BD19</f>
        <v>0</v>
      </c>
      <c r="L19" s="273">
        <f>'I.liga_3.kolo'!BE19</f>
        <v>0</v>
      </c>
      <c r="M19" s="274">
        <f>'I.liga_3.kolo'!BF19</f>
        <v>0</v>
      </c>
      <c r="N19" s="275">
        <f>'I.liga_3.kolo'!BG19</f>
        <v>1</v>
      </c>
      <c r="O19" s="279">
        <f>C19+G19+K19</f>
        <v>0</v>
      </c>
      <c r="P19" s="280">
        <f>D19+H19+L19</f>
        <v>0</v>
      </c>
      <c r="Q19" s="281">
        <f>E19+I19+M19</f>
        <v>0</v>
      </c>
      <c r="R19" s="264">
        <f>RANK(S19,$S$5:$S$32,1)</f>
        <v>1</v>
      </c>
      <c r="S19" s="265">
        <f>SUM(Q19)+(-P19/1000000000)</f>
        <v>0</v>
      </c>
    </row>
    <row r="20" spans="1:19" ht="23.25" customHeight="1">
      <c r="A20" s="266"/>
      <c r="B20" s="267"/>
      <c r="C20" s="268"/>
      <c r="D20" s="269"/>
      <c r="E20" s="269"/>
      <c r="F20" s="271"/>
      <c r="G20" s="259"/>
      <c r="H20" s="252"/>
      <c r="I20" s="252"/>
      <c r="J20" s="260"/>
      <c r="K20" s="276"/>
      <c r="L20" s="277"/>
      <c r="M20" s="277"/>
      <c r="N20" s="278"/>
      <c r="O20" s="279"/>
      <c r="P20" s="280"/>
      <c r="Q20" s="280"/>
      <c r="R20" s="264"/>
      <c r="S20" s="265"/>
    </row>
    <row r="21" spans="1:19" ht="23.25" customHeight="1" thickBot="1">
      <c r="A21" s="282" t="s">
        <v>40</v>
      </c>
      <c r="B21" s="267" t="str">
        <f>'I.liga_1.kolo'!B21</f>
        <v>KSFishing ČRS MO Kladno A</v>
      </c>
      <c r="C21" s="268">
        <f>'I.liga_1.kolo'!BD21</f>
        <v>0</v>
      </c>
      <c r="D21" s="269">
        <f>'I.liga_1.kolo'!BE21</f>
        <v>0</v>
      </c>
      <c r="E21" s="270">
        <f>'I.liga_1.kolo'!BF21</f>
        <v>0</v>
      </c>
      <c r="F21" s="271">
        <f>'I.liga_1.kolo'!BG21</f>
        <v>1</v>
      </c>
      <c r="G21" s="272">
        <f>'I.liga_2.kolo '!BD21</f>
        <v>0</v>
      </c>
      <c r="H21" s="273">
        <f>'I.liga_2.kolo '!BE21</f>
        <v>0</v>
      </c>
      <c r="I21" s="274">
        <f>'I.liga_2.kolo '!BF21</f>
        <v>0</v>
      </c>
      <c r="J21" s="275">
        <f>'I.liga_2.kolo '!BG21</f>
        <v>1</v>
      </c>
      <c r="K21" s="283">
        <f>'I.liga_3.kolo'!BD21</f>
        <v>0</v>
      </c>
      <c r="L21" s="284">
        <f>'I.liga_3.kolo'!BE21</f>
        <v>0</v>
      </c>
      <c r="M21" s="285">
        <f>'I.liga_3.kolo'!BF21</f>
        <v>0</v>
      </c>
      <c r="N21" s="286">
        <f>'I.liga_3.kolo'!BG21</f>
        <v>1</v>
      </c>
      <c r="O21" s="279">
        <f>C21+G21+K21</f>
        <v>0</v>
      </c>
      <c r="P21" s="280">
        <f>D21+H21+L21</f>
        <v>0</v>
      </c>
      <c r="Q21" s="281">
        <f>E21+I21+M21</f>
        <v>0</v>
      </c>
      <c r="R21" s="264">
        <f>RANK(S21,$S$5:$S$32,1)</f>
        <v>1</v>
      </c>
      <c r="S21" s="265">
        <f>SUM(Q21)+(-P21/1000000000)</f>
        <v>0</v>
      </c>
    </row>
    <row r="22" spans="1:19" ht="23.25" customHeight="1">
      <c r="A22" s="282"/>
      <c r="B22" s="267"/>
      <c r="C22" s="268"/>
      <c r="D22" s="269"/>
      <c r="E22" s="269"/>
      <c r="F22" s="271"/>
      <c r="G22" s="276"/>
      <c r="H22" s="277"/>
      <c r="I22" s="277"/>
      <c r="J22" s="278"/>
      <c r="K22" s="259"/>
      <c r="L22" s="252"/>
      <c r="M22" s="252"/>
      <c r="N22" s="260"/>
      <c r="O22" s="279"/>
      <c r="P22" s="280"/>
      <c r="Q22" s="280"/>
      <c r="R22" s="264"/>
      <c r="S22" s="265"/>
    </row>
    <row r="23" spans="1:22" ht="23.25" customHeight="1" thickBot="1">
      <c r="A23" s="266" t="s">
        <v>42</v>
      </c>
      <c r="B23" s="267" t="str">
        <f>'I.liga_1.kolo'!B23</f>
        <v>Kladrubáci MO Kladruby u Vlašimi</v>
      </c>
      <c r="C23" s="268">
        <f>'I.liga_1.kolo'!BD23</f>
        <v>0</v>
      </c>
      <c r="D23" s="269">
        <f>'I.liga_1.kolo'!BE23</f>
        <v>0</v>
      </c>
      <c r="E23" s="270">
        <f>'I.liga_1.kolo'!BF23</f>
        <v>0</v>
      </c>
      <c r="F23" s="271">
        <f>'I.liga_1.kolo'!BG23</f>
        <v>1</v>
      </c>
      <c r="G23" s="283">
        <f>'I.liga_2.kolo '!BD23</f>
        <v>0</v>
      </c>
      <c r="H23" s="284">
        <f>'I.liga_2.kolo '!BE23</f>
        <v>0</v>
      </c>
      <c r="I23" s="285">
        <f>'I.liga_2.kolo '!BF23</f>
        <v>0</v>
      </c>
      <c r="J23" s="286">
        <f>'I.liga_2.kolo '!BG23</f>
        <v>1</v>
      </c>
      <c r="K23" s="272">
        <f>'I.liga_3.kolo'!BD23</f>
        <v>0</v>
      </c>
      <c r="L23" s="273">
        <f>'I.liga_3.kolo'!BE23</f>
        <v>0</v>
      </c>
      <c r="M23" s="274">
        <f>'I.liga_3.kolo'!BF23</f>
        <v>0</v>
      </c>
      <c r="N23" s="275">
        <f>'I.liga_3.kolo'!BG23</f>
        <v>1</v>
      </c>
      <c r="O23" s="279">
        <f>C23+G23+K23</f>
        <v>0</v>
      </c>
      <c r="P23" s="280">
        <f>D23+H23+L23</f>
        <v>0</v>
      </c>
      <c r="Q23" s="281">
        <f>E23+I23+M23</f>
        <v>0</v>
      </c>
      <c r="R23" s="264">
        <f>RANK(S23,$S$5:$S$32,1)</f>
        <v>1</v>
      </c>
      <c r="S23" s="265">
        <f>SUM(Q23)+(-P23/1000000000)</f>
        <v>0</v>
      </c>
      <c r="V23" s="71"/>
    </row>
    <row r="24" spans="1:19" ht="23.25" customHeight="1">
      <c r="A24" s="266"/>
      <c r="B24" s="267"/>
      <c r="C24" s="268"/>
      <c r="D24" s="269"/>
      <c r="E24" s="269"/>
      <c r="F24" s="271"/>
      <c r="G24" s="259"/>
      <c r="H24" s="252"/>
      <c r="I24" s="252"/>
      <c r="J24" s="260"/>
      <c r="K24" s="276"/>
      <c r="L24" s="277"/>
      <c r="M24" s="277"/>
      <c r="N24" s="278"/>
      <c r="O24" s="279"/>
      <c r="P24" s="280"/>
      <c r="Q24" s="280"/>
      <c r="R24" s="264"/>
      <c r="S24" s="265"/>
    </row>
    <row r="25" spans="1:19" ht="23.25" customHeight="1" thickBot="1">
      <c r="A25" s="282" t="s">
        <v>44</v>
      </c>
      <c r="B25" s="267" t="str">
        <f>'I.liga_1.kolo'!B25</f>
        <v>ČRS MO Choceň</v>
      </c>
      <c r="C25" s="268">
        <f>'I.liga_1.kolo'!BD25</f>
        <v>0</v>
      </c>
      <c r="D25" s="269">
        <f>'I.liga_1.kolo'!BE25</f>
        <v>0</v>
      </c>
      <c r="E25" s="270">
        <f>'I.liga_1.kolo'!BF25</f>
        <v>0</v>
      </c>
      <c r="F25" s="271">
        <f>'I.liga_1.kolo'!BG25</f>
        <v>1</v>
      </c>
      <c r="G25" s="272">
        <f>'I.liga_2.kolo '!BD25</f>
        <v>0</v>
      </c>
      <c r="H25" s="273">
        <f>'I.liga_2.kolo '!BE25</f>
        <v>0</v>
      </c>
      <c r="I25" s="274">
        <f>'I.liga_2.kolo '!BF25</f>
        <v>0</v>
      </c>
      <c r="J25" s="275">
        <f>'I.liga_2.kolo '!BG25</f>
        <v>1</v>
      </c>
      <c r="K25" s="283">
        <f>'I.liga_3.kolo'!BD25</f>
        <v>0</v>
      </c>
      <c r="L25" s="284">
        <f>'I.liga_3.kolo'!BE25</f>
        <v>0</v>
      </c>
      <c r="M25" s="285">
        <f>'I.liga_3.kolo'!BF25</f>
        <v>0</v>
      </c>
      <c r="N25" s="286">
        <f>'I.liga_3.kolo'!BG25</f>
        <v>1</v>
      </c>
      <c r="O25" s="279">
        <f>C25+G25+K25</f>
        <v>0</v>
      </c>
      <c r="P25" s="280">
        <f>D25+H25+L25</f>
        <v>0</v>
      </c>
      <c r="Q25" s="281">
        <f>E25+I25+M25</f>
        <v>0</v>
      </c>
      <c r="R25" s="264">
        <f>RANK(S25,$S$5:$S$32,1)</f>
        <v>1</v>
      </c>
      <c r="S25" s="265">
        <f>SUM(Q25)+(-P25/1000000000)</f>
        <v>0</v>
      </c>
    </row>
    <row r="26" spans="1:19" ht="23.25" customHeight="1">
      <c r="A26" s="282"/>
      <c r="B26" s="267"/>
      <c r="C26" s="268"/>
      <c r="D26" s="269"/>
      <c r="E26" s="269"/>
      <c r="F26" s="271"/>
      <c r="G26" s="276"/>
      <c r="H26" s="277"/>
      <c r="I26" s="277"/>
      <c r="J26" s="278"/>
      <c r="K26" s="259"/>
      <c r="L26" s="252"/>
      <c r="M26" s="252"/>
      <c r="N26" s="260"/>
      <c r="O26" s="279"/>
      <c r="P26" s="280"/>
      <c r="Q26" s="280"/>
      <c r="R26" s="264"/>
      <c r="S26" s="265"/>
    </row>
    <row r="27" spans="1:19" ht="23.25" customHeight="1" thickBot="1">
      <c r="A27" s="266" t="s">
        <v>45</v>
      </c>
      <c r="B27" s="267" t="str">
        <f>'I.liga_1.kolo'!B27</f>
        <v>GION MO ČRS TÁBOR "D"</v>
      </c>
      <c r="C27" s="268">
        <f>'I.liga_1.kolo'!BD27</f>
        <v>0</v>
      </c>
      <c r="D27" s="269">
        <f>'I.liga_1.kolo'!BE27</f>
        <v>0</v>
      </c>
      <c r="E27" s="270">
        <f>'I.liga_1.kolo'!BF27</f>
        <v>0</v>
      </c>
      <c r="F27" s="271">
        <f>'I.liga_1.kolo'!BG27</f>
        <v>1</v>
      </c>
      <c r="G27" s="283">
        <f>'I.liga_2.kolo '!BD27</f>
        <v>0</v>
      </c>
      <c r="H27" s="284">
        <f>'I.liga_2.kolo '!BE27</f>
        <v>0</v>
      </c>
      <c r="I27" s="285">
        <f>'I.liga_2.kolo '!BF27</f>
        <v>0</v>
      </c>
      <c r="J27" s="286">
        <f>'I.liga_2.kolo '!BG27</f>
        <v>1</v>
      </c>
      <c r="K27" s="272">
        <f>'I.liga_3.kolo'!BD27</f>
        <v>0</v>
      </c>
      <c r="L27" s="273">
        <f>'I.liga_3.kolo'!BE27</f>
        <v>0</v>
      </c>
      <c r="M27" s="274">
        <f>'I.liga_3.kolo'!BF27</f>
        <v>0</v>
      </c>
      <c r="N27" s="275">
        <f>'I.liga_3.kolo'!BG27</f>
        <v>1</v>
      </c>
      <c r="O27" s="279">
        <f>C27+G27+K27</f>
        <v>0</v>
      </c>
      <c r="P27" s="280">
        <f>D27+H27+L27</f>
        <v>0</v>
      </c>
      <c r="Q27" s="281">
        <f>E27+I27+M27</f>
        <v>0</v>
      </c>
      <c r="R27" s="264">
        <f>RANK(S27,$S$5:$S$32,1)</f>
        <v>1</v>
      </c>
      <c r="S27" s="265">
        <f>SUM(Q27)+(-P27/1000000000)</f>
        <v>0</v>
      </c>
    </row>
    <row r="28" spans="1:19" ht="23.25" customHeight="1">
      <c r="A28" s="266"/>
      <c r="B28" s="267"/>
      <c r="C28" s="268"/>
      <c r="D28" s="269"/>
      <c r="E28" s="269"/>
      <c r="F28" s="271"/>
      <c r="G28" s="259"/>
      <c r="H28" s="252"/>
      <c r="I28" s="252"/>
      <c r="J28" s="260"/>
      <c r="K28" s="276"/>
      <c r="L28" s="277"/>
      <c r="M28" s="277"/>
      <c r="N28" s="278"/>
      <c r="O28" s="279"/>
      <c r="P28" s="280"/>
      <c r="Q28" s="280"/>
      <c r="R28" s="264"/>
      <c r="S28" s="265"/>
    </row>
    <row r="29" spans="1:19" ht="23.25" customHeight="1" thickBot="1">
      <c r="A29" s="282">
        <v>13</v>
      </c>
      <c r="B29" s="267" t="str">
        <f>'I.liga_1.kolo'!B29</f>
        <v>Zdibáři MO Soutice</v>
      </c>
      <c r="C29" s="268">
        <f>'I.liga_1.kolo'!BD29</f>
        <v>0</v>
      </c>
      <c r="D29" s="269">
        <f>'I.liga_1.kolo'!BE29</f>
        <v>0</v>
      </c>
      <c r="E29" s="270">
        <f>'I.liga_1.kolo'!BF29</f>
        <v>0</v>
      </c>
      <c r="F29" s="271">
        <f>'I.liga_1.kolo'!BG29</f>
        <v>1</v>
      </c>
      <c r="G29" s="272">
        <f>'I.liga_2.kolo '!BD29</f>
        <v>0</v>
      </c>
      <c r="H29" s="273">
        <f>'I.liga_2.kolo '!BE29</f>
        <v>0</v>
      </c>
      <c r="I29" s="274">
        <f>'I.liga_2.kolo '!BF29</f>
        <v>0</v>
      </c>
      <c r="J29" s="275">
        <f>'I.liga_2.kolo '!BG29</f>
        <v>1</v>
      </c>
      <c r="K29" s="283">
        <f>'I.liga_3.kolo'!BD29</f>
        <v>0</v>
      </c>
      <c r="L29" s="284">
        <f>'I.liga_3.kolo'!BE29</f>
        <v>0</v>
      </c>
      <c r="M29" s="285">
        <f>'I.liga_3.kolo'!BF29</f>
        <v>0</v>
      </c>
      <c r="N29" s="286">
        <f>'I.liga_3.kolo'!BG29</f>
        <v>1</v>
      </c>
      <c r="O29" s="279">
        <f>C29+G29+K29</f>
        <v>0</v>
      </c>
      <c r="P29" s="280">
        <f>D29+H29+L29</f>
        <v>0</v>
      </c>
      <c r="Q29" s="281">
        <f>E29+I29+M29</f>
        <v>0</v>
      </c>
      <c r="R29" s="264">
        <f>RANK(S29,$S$5:$S$32,1)</f>
        <v>1</v>
      </c>
      <c r="S29" s="265">
        <f>SUM(Q29)+(-P29/1000000000)</f>
        <v>0</v>
      </c>
    </row>
    <row r="30" spans="1:19" ht="23.25" customHeight="1">
      <c r="A30" s="282"/>
      <c r="B30" s="267"/>
      <c r="C30" s="268"/>
      <c r="D30" s="269"/>
      <c r="E30" s="269"/>
      <c r="F30" s="271"/>
      <c r="G30" s="276"/>
      <c r="H30" s="277"/>
      <c r="I30" s="277"/>
      <c r="J30" s="278"/>
      <c r="K30" s="259"/>
      <c r="L30" s="252"/>
      <c r="M30" s="252"/>
      <c r="N30" s="260"/>
      <c r="O30" s="279"/>
      <c r="P30" s="280"/>
      <c r="Q30" s="280"/>
      <c r="R30" s="264"/>
      <c r="S30" s="265"/>
    </row>
    <row r="31" spans="1:19" ht="23.25" customHeight="1" thickBot="1">
      <c r="A31" s="266">
        <v>14</v>
      </c>
      <c r="B31" s="267" t="str">
        <f>'I.liga_1.kolo'!B31</f>
        <v>Favorite team MO Brandýs nad Labem</v>
      </c>
      <c r="C31" s="268">
        <f>'I.liga_1.kolo'!BD31</f>
        <v>0</v>
      </c>
      <c r="D31" s="269">
        <f>'I.liga_1.kolo'!BE31</f>
        <v>0</v>
      </c>
      <c r="E31" s="270">
        <f>'I.liga_1.kolo'!BF31</f>
        <v>0</v>
      </c>
      <c r="F31" s="271">
        <f>'I.liga_1.kolo'!BG31</f>
        <v>1</v>
      </c>
      <c r="G31" s="283">
        <f>'I.liga_2.kolo '!BD31</f>
        <v>0</v>
      </c>
      <c r="H31" s="284">
        <f>'I.liga_2.kolo '!BE31</f>
        <v>0</v>
      </c>
      <c r="I31" s="285">
        <f>'I.liga_2.kolo '!BF31</f>
        <v>0</v>
      </c>
      <c r="J31" s="286">
        <f>'I.liga_2.kolo '!BG31</f>
        <v>1</v>
      </c>
      <c r="K31" s="272">
        <f>'I.liga_3.kolo'!BD31</f>
        <v>0</v>
      </c>
      <c r="L31" s="273">
        <f>'I.liga_3.kolo'!BE31</f>
        <v>0</v>
      </c>
      <c r="M31" s="274">
        <f>'I.liga_3.kolo'!BF31</f>
        <v>0</v>
      </c>
      <c r="N31" s="275">
        <f>'I.liga_3.kolo'!BG31</f>
        <v>1</v>
      </c>
      <c r="O31" s="279">
        <f>C31+G31+K31</f>
        <v>0</v>
      </c>
      <c r="P31" s="280">
        <f>D31+H31+L31</f>
        <v>0</v>
      </c>
      <c r="Q31" s="281">
        <f>E31+I31+M31</f>
        <v>0</v>
      </c>
      <c r="R31" s="264">
        <f>RANK(S31,$S$5:$S$32,1)</f>
        <v>1</v>
      </c>
      <c r="S31" s="265">
        <f>SUM(Q31)+(-P31/1000000000)</f>
        <v>0</v>
      </c>
    </row>
    <row r="32" spans="1:19" ht="23.25" customHeight="1">
      <c r="A32" s="266"/>
      <c r="B32" s="267"/>
      <c r="C32" s="268"/>
      <c r="D32" s="269"/>
      <c r="E32" s="269"/>
      <c r="F32" s="271"/>
      <c r="G32" s="257"/>
      <c r="H32" s="252"/>
      <c r="I32" s="252"/>
      <c r="J32" s="258"/>
      <c r="K32" s="276"/>
      <c r="L32" s="277"/>
      <c r="M32" s="277"/>
      <c r="N32" s="278"/>
      <c r="O32" s="279"/>
      <c r="P32" s="280"/>
      <c r="Q32" s="280"/>
      <c r="R32" s="264"/>
      <c r="S32" s="265"/>
    </row>
    <row r="33" spans="1:19" ht="23.25" customHeight="1">
      <c r="A33" s="282"/>
      <c r="B33" s="267"/>
      <c r="C33" s="268"/>
      <c r="D33" s="269"/>
      <c r="E33" s="270"/>
      <c r="F33" s="271"/>
      <c r="G33" s="268"/>
      <c r="H33" s="269"/>
      <c r="I33" s="270"/>
      <c r="J33" s="288"/>
      <c r="K33" s="283"/>
      <c r="L33" s="289"/>
      <c r="M33" s="290"/>
      <c r="N33" s="291"/>
      <c r="O33" s="279"/>
      <c r="P33" s="280"/>
      <c r="Q33" s="281"/>
      <c r="R33" s="264"/>
      <c r="S33" s="265">
        <f>SUM(Q33)+(-P33/1000000000)</f>
        <v>0</v>
      </c>
    </row>
    <row r="34" spans="1:19" ht="23.25" customHeight="1">
      <c r="A34" s="282"/>
      <c r="B34" s="267"/>
      <c r="C34" s="268"/>
      <c r="D34" s="269"/>
      <c r="E34" s="269"/>
      <c r="F34" s="271"/>
      <c r="G34" s="268"/>
      <c r="H34" s="269"/>
      <c r="I34" s="269"/>
      <c r="J34" s="288"/>
      <c r="K34" s="268"/>
      <c r="L34" s="269"/>
      <c r="M34" s="269"/>
      <c r="N34" s="288"/>
      <c r="O34" s="279"/>
      <c r="P34" s="280"/>
      <c r="Q34" s="280"/>
      <c r="R34" s="264"/>
      <c r="S34" s="265"/>
    </row>
    <row r="35" spans="1:19" ht="23.25" customHeight="1" thickBot="1">
      <c r="A35" s="292"/>
      <c r="B35" s="293"/>
      <c r="C35" s="295"/>
      <c r="D35" s="297"/>
      <c r="E35" s="298"/>
      <c r="F35" s="299"/>
      <c r="G35" s="295"/>
      <c r="H35" s="297"/>
      <c r="I35" s="298"/>
      <c r="J35" s="304"/>
      <c r="K35" s="295"/>
      <c r="L35" s="297"/>
      <c r="M35" s="298"/>
      <c r="N35" s="304"/>
      <c r="O35" s="306"/>
      <c r="P35" s="301"/>
      <c r="Q35" s="303"/>
      <c r="R35" s="264"/>
      <c r="S35" s="265">
        <f>SUM(Q35)+(-P35/1000000000)</f>
        <v>0</v>
      </c>
    </row>
    <row r="36" spans="1:19" ht="23.25" customHeight="1" thickBot="1">
      <c r="A36" s="266"/>
      <c r="B36" s="294"/>
      <c r="C36" s="296"/>
      <c r="D36" s="284"/>
      <c r="E36" s="284"/>
      <c r="F36" s="300"/>
      <c r="G36" s="296"/>
      <c r="H36" s="284"/>
      <c r="I36" s="284"/>
      <c r="J36" s="305"/>
      <c r="K36" s="296"/>
      <c r="L36" s="284"/>
      <c r="M36" s="284"/>
      <c r="N36" s="305"/>
      <c r="O36" s="307"/>
      <c r="P36" s="302"/>
      <c r="Q36" s="301"/>
      <c r="R36" s="264"/>
      <c r="S36" s="265"/>
    </row>
    <row r="37" spans="1:16" ht="46.5" customHeight="1" thickBot="1">
      <c r="A37" s="246" t="s">
        <v>74</v>
      </c>
      <c r="B37" s="247"/>
      <c r="C37" s="95">
        <f>SUM(C5,C35)</f>
        <v>0</v>
      </c>
      <c r="D37" s="95">
        <f aca="true" t="shared" si="0" ref="D37:P37">SUM(D5,D35)</f>
        <v>0</v>
      </c>
      <c r="E37" s="248"/>
      <c r="F37" s="248"/>
      <c r="G37" s="95">
        <f t="shared" si="0"/>
        <v>0</v>
      </c>
      <c r="H37" s="95">
        <f t="shared" si="0"/>
        <v>0</v>
      </c>
      <c r="I37" s="248"/>
      <c r="J37" s="248"/>
      <c r="K37" s="95">
        <f t="shared" si="0"/>
        <v>0</v>
      </c>
      <c r="L37" s="95">
        <f t="shared" si="0"/>
        <v>0</v>
      </c>
      <c r="M37" s="248"/>
      <c r="N37" s="248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R35:R36"/>
    <mergeCell ref="S35:S36"/>
    <mergeCell ref="J35:J36"/>
    <mergeCell ref="K35:K36"/>
    <mergeCell ref="L35:L36"/>
    <mergeCell ref="M35:M36"/>
    <mergeCell ref="N35:N36"/>
    <mergeCell ref="O35:O36"/>
    <mergeCell ref="F35:F36"/>
    <mergeCell ref="G35:G36"/>
    <mergeCell ref="H35:H36"/>
    <mergeCell ref="I35:I36"/>
    <mergeCell ref="P35:P36"/>
    <mergeCell ref="Q35:Q36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I33:I34"/>
    <mergeCell ref="J33:J34"/>
    <mergeCell ref="K33:K34"/>
    <mergeCell ref="L33:L34"/>
    <mergeCell ref="M33:M34"/>
    <mergeCell ref="N33:N34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I29:I30"/>
    <mergeCell ref="J29:J30"/>
    <mergeCell ref="K29:K30"/>
    <mergeCell ref="L29:L30"/>
    <mergeCell ref="M29:M30"/>
    <mergeCell ref="N29:N30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I25:I26"/>
    <mergeCell ref="J25:J26"/>
    <mergeCell ref="K25:K26"/>
    <mergeCell ref="L25:L26"/>
    <mergeCell ref="M25:M26"/>
    <mergeCell ref="N25:N26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I21:I22"/>
    <mergeCell ref="J21:J22"/>
    <mergeCell ref="K21:K22"/>
    <mergeCell ref="L21:L22"/>
    <mergeCell ref="M21:M22"/>
    <mergeCell ref="N21:N22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I17:I18"/>
    <mergeCell ref="J17:J18"/>
    <mergeCell ref="K17:K18"/>
    <mergeCell ref="L17:L18"/>
    <mergeCell ref="M17:M18"/>
    <mergeCell ref="N17:N18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J13:J14"/>
    <mergeCell ref="K13:K14"/>
    <mergeCell ref="L13:L14"/>
    <mergeCell ref="M13:M14"/>
    <mergeCell ref="N13:N14"/>
    <mergeCell ref="O13:O14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M6"/>
    <mergeCell ref="N5:N6"/>
    <mergeCell ref="O5:O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3"/>
  <sheetViews>
    <sheetView zoomScale="70" zoomScaleNormal="70" zoomScalePageLayoutView="0" workbookViewId="0" topLeftCell="A115">
      <selection activeCell="E6" sqref="E6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17" t="s">
        <v>104</v>
      </c>
      <c r="C1" s="317"/>
      <c r="D1" s="317"/>
    </row>
    <row r="2" ht="12.75" customHeight="1" thickBot="1">
      <c r="D2"/>
    </row>
    <row r="3" spans="1:4" ht="12.75" customHeight="1" thickBot="1">
      <c r="A3" s="124">
        <v>1</v>
      </c>
      <c r="B3" s="314" t="s">
        <v>60</v>
      </c>
      <c r="C3" s="314"/>
      <c r="D3" s="125" t="s">
        <v>105</v>
      </c>
    </row>
    <row r="4" spans="1:4" ht="12.75" customHeight="1" thickBot="1">
      <c r="A4" s="126"/>
      <c r="B4" s="315" t="s">
        <v>93</v>
      </c>
      <c r="C4" s="316"/>
      <c r="D4" s="127" t="s">
        <v>106</v>
      </c>
    </row>
    <row r="5" spans="1:4" ht="12.75" customHeight="1" thickBot="1">
      <c r="A5" s="126"/>
      <c r="B5" s="128"/>
      <c r="C5" s="129" t="s">
        <v>61</v>
      </c>
      <c r="D5" s="130" t="s">
        <v>62</v>
      </c>
    </row>
    <row r="6" spans="1:4" ht="12.75" customHeight="1">
      <c r="A6" s="126"/>
      <c r="B6" s="131" t="s">
        <v>63</v>
      </c>
      <c r="C6" s="132">
        <v>461</v>
      </c>
      <c r="D6" s="133" t="s">
        <v>107</v>
      </c>
    </row>
    <row r="7" spans="1:4" ht="12.75" customHeight="1">
      <c r="A7" s="126"/>
      <c r="B7" s="134" t="s">
        <v>64</v>
      </c>
      <c r="C7" s="135">
        <v>6424</v>
      </c>
      <c r="D7" s="136" t="s">
        <v>73</v>
      </c>
    </row>
    <row r="8" spans="1:4" ht="12.75" customHeight="1">
      <c r="A8" s="126"/>
      <c r="B8" s="134" t="s">
        <v>65</v>
      </c>
      <c r="C8" s="135">
        <v>3021</v>
      </c>
      <c r="D8" s="136" t="s">
        <v>99</v>
      </c>
    </row>
    <row r="9" spans="1:4" ht="12.75" customHeight="1">
      <c r="A9" s="126"/>
      <c r="B9" s="134" t="s">
        <v>66</v>
      </c>
      <c r="C9" s="135">
        <v>5148</v>
      </c>
      <c r="D9" s="136" t="s">
        <v>108</v>
      </c>
    </row>
    <row r="10" spans="1:4" ht="12.75" customHeight="1">
      <c r="A10" s="126"/>
      <c r="B10" s="134" t="s">
        <v>67</v>
      </c>
      <c r="C10" s="135">
        <v>6977</v>
      </c>
      <c r="D10" s="136" t="s">
        <v>109</v>
      </c>
    </row>
    <row r="11" spans="1:4" ht="12.75" customHeight="1" thickBot="1">
      <c r="A11" s="126"/>
      <c r="B11" s="137" t="s">
        <v>68</v>
      </c>
      <c r="C11" s="135"/>
      <c r="D11" s="136"/>
    </row>
    <row r="12" spans="1:4" ht="12.75" customHeight="1">
      <c r="A12" s="126"/>
      <c r="B12" s="308" t="s">
        <v>69</v>
      </c>
      <c r="C12" s="309"/>
      <c r="D12" s="138" t="s">
        <v>107</v>
      </c>
    </row>
    <row r="13" spans="1:4" ht="12.75" customHeight="1">
      <c r="A13" s="126"/>
      <c r="B13" s="310" t="s">
        <v>70</v>
      </c>
      <c r="C13" s="311"/>
      <c r="D13" s="139" t="s">
        <v>110</v>
      </c>
    </row>
    <row r="14" spans="1:4" ht="12.75" customHeight="1" thickBot="1">
      <c r="A14" s="126"/>
      <c r="B14" s="312" t="s">
        <v>71</v>
      </c>
      <c r="C14" s="313"/>
      <c r="D14" s="140" t="s">
        <v>111</v>
      </c>
    </row>
    <row r="15" spans="1:4" ht="12.75" customHeight="1" thickBot="1" thickTop="1">
      <c r="A15" s="126"/>
      <c r="D15"/>
    </row>
    <row r="16" spans="1:4" ht="12.75" customHeight="1" thickBot="1">
      <c r="A16" s="124">
        <v>2</v>
      </c>
      <c r="B16" s="314" t="s">
        <v>60</v>
      </c>
      <c r="C16" s="314"/>
      <c r="D16" s="125" t="s">
        <v>112</v>
      </c>
    </row>
    <row r="17" spans="1:4" ht="12.75" customHeight="1" thickBot="1">
      <c r="A17" s="126"/>
      <c r="B17" s="315" t="s">
        <v>93</v>
      </c>
      <c r="C17" s="316"/>
      <c r="D17" s="127" t="s">
        <v>77</v>
      </c>
    </row>
    <row r="18" spans="1:4" ht="12.75" customHeight="1" thickBot="1">
      <c r="A18" s="126"/>
      <c r="B18" s="128"/>
      <c r="C18" s="129" t="s">
        <v>61</v>
      </c>
      <c r="D18" s="130" t="s">
        <v>62</v>
      </c>
    </row>
    <row r="19" spans="1:4" ht="12.75" customHeight="1">
      <c r="A19" s="126"/>
      <c r="B19" s="131" t="s">
        <v>63</v>
      </c>
      <c r="C19" s="132">
        <v>3758</v>
      </c>
      <c r="D19" s="133" t="s">
        <v>79</v>
      </c>
    </row>
    <row r="20" spans="1:4" ht="12.75" customHeight="1">
      <c r="A20" s="126"/>
      <c r="B20" s="134" t="s">
        <v>64</v>
      </c>
      <c r="C20" s="135">
        <v>2041</v>
      </c>
      <c r="D20" s="136" t="s">
        <v>96</v>
      </c>
    </row>
    <row r="21" spans="1:4" ht="12.75" customHeight="1">
      <c r="A21" s="126"/>
      <c r="B21" s="134" t="s">
        <v>65</v>
      </c>
      <c r="C21" s="135">
        <v>575</v>
      </c>
      <c r="D21" s="136" t="s">
        <v>43</v>
      </c>
    </row>
    <row r="22" spans="1:4" ht="12.75" customHeight="1">
      <c r="A22" s="126"/>
      <c r="B22" s="134" t="s">
        <v>66</v>
      </c>
      <c r="C22" s="135">
        <v>1770</v>
      </c>
      <c r="D22" s="136" t="s">
        <v>78</v>
      </c>
    </row>
    <row r="23" spans="1:4" ht="12.75" customHeight="1">
      <c r="A23" s="126"/>
      <c r="B23" s="134" t="s">
        <v>67</v>
      </c>
      <c r="C23" s="135">
        <v>1975</v>
      </c>
      <c r="D23" s="136" t="s">
        <v>38</v>
      </c>
    </row>
    <row r="24" spans="1:4" ht="12.75" customHeight="1" thickBot="1">
      <c r="A24" s="126"/>
      <c r="B24" s="137" t="s">
        <v>68</v>
      </c>
      <c r="C24" s="135"/>
      <c r="D24" s="136"/>
    </row>
    <row r="25" spans="1:4" ht="12.75" customHeight="1">
      <c r="A25" s="126"/>
      <c r="B25" s="308" t="s">
        <v>69</v>
      </c>
      <c r="C25" s="309"/>
      <c r="D25" s="138" t="s">
        <v>79</v>
      </c>
    </row>
    <row r="26" spans="1:4" ht="12.75" customHeight="1">
      <c r="A26" s="126"/>
      <c r="B26" s="310" t="s">
        <v>70</v>
      </c>
      <c r="C26" s="311"/>
      <c r="D26" s="139" t="s">
        <v>113</v>
      </c>
    </row>
    <row r="27" spans="1:4" ht="12.75" customHeight="1" thickBot="1">
      <c r="A27" s="126"/>
      <c r="B27" s="312" t="s">
        <v>71</v>
      </c>
      <c r="C27" s="313"/>
      <c r="D27" s="140" t="s">
        <v>114</v>
      </c>
    </row>
    <row r="28" spans="1:4" ht="12.75" customHeight="1" thickBot="1" thickTop="1">
      <c r="A28" s="126"/>
      <c r="D28"/>
    </row>
    <row r="29" spans="1:4" ht="12.75" customHeight="1" thickBot="1">
      <c r="A29" s="124">
        <v>3</v>
      </c>
      <c r="B29" s="314" t="s">
        <v>60</v>
      </c>
      <c r="C29" s="314"/>
      <c r="D29" s="125" t="s">
        <v>115</v>
      </c>
    </row>
    <row r="30" spans="1:4" ht="12.75" customHeight="1" thickBot="1">
      <c r="A30" s="126"/>
      <c r="B30" s="315" t="s">
        <v>93</v>
      </c>
      <c r="C30" s="316"/>
      <c r="D30" s="127" t="s">
        <v>75</v>
      </c>
    </row>
    <row r="31" spans="1:4" ht="12.75" customHeight="1" thickBot="1">
      <c r="A31" s="126"/>
      <c r="B31" s="128"/>
      <c r="C31" s="129" t="s">
        <v>61</v>
      </c>
      <c r="D31" s="130" t="s">
        <v>62</v>
      </c>
    </row>
    <row r="32" spans="1:4" ht="12.75" customHeight="1">
      <c r="A32" s="126"/>
      <c r="B32" s="131" t="s">
        <v>63</v>
      </c>
      <c r="C32" s="132">
        <v>3491</v>
      </c>
      <c r="D32" s="133" t="s">
        <v>116</v>
      </c>
    </row>
    <row r="33" spans="1:4" ht="12.75" customHeight="1">
      <c r="A33" s="126"/>
      <c r="B33" s="134" t="s">
        <v>64</v>
      </c>
      <c r="C33" s="135">
        <v>3922</v>
      </c>
      <c r="D33" s="136" t="s">
        <v>117</v>
      </c>
    </row>
    <row r="34" spans="1:4" ht="12.75" customHeight="1">
      <c r="A34" s="126"/>
      <c r="B34" s="134" t="s">
        <v>65</v>
      </c>
      <c r="C34" s="135">
        <v>5783</v>
      </c>
      <c r="D34" s="136" t="s">
        <v>118</v>
      </c>
    </row>
    <row r="35" spans="1:4" ht="12.75" customHeight="1">
      <c r="A35" s="126"/>
      <c r="B35" s="134" t="s">
        <v>66</v>
      </c>
      <c r="C35" s="135"/>
      <c r="D35" s="136"/>
    </row>
    <row r="36" spans="1:4" ht="12.75" customHeight="1">
      <c r="A36" s="126"/>
      <c r="B36" s="134" t="s">
        <v>67</v>
      </c>
      <c r="C36" s="135"/>
      <c r="D36" s="136"/>
    </row>
    <row r="37" spans="1:4" ht="12.75" customHeight="1" thickBot="1">
      <c r="A37" s="126"/>
      <c r="B37" s="137" t="s">
        <v>68</v>
      </c>
      <c r="C37" s="135"/>
      <c r="D37" s="136"/>
    </row>
    <row r="38" spans="1:4" ht="12.75" customHeight="1">
      <c r="A38" s="126"/>
      <c r="B38" s="308" t="s">
        <v>69</v>
      </c>
      <c r="C38" s="309"/>
      <c r="D38" s="138" t="s">
        <v>116</v>
      </c>
    </row>
    <row r="39" spans="1:4" ht="12.75" customHeight="1">
      <c r="A39" s="126"/>
      <c r="B39" s="310" t="s">
        <v>70</v>
      </c>
      <c r="C39" s="311"/>
      <c r="D39" s="139" t="s">
        <v>119</v>
      </c>
    </row>
    <row r="40" spans="1:4" ht="12.75" customHeight="1" thickBot="1">
      <c r="A40" s="126"/>
      <c r="B40" s="312" t="s">
        <v>71</v>
      </c>
      <c r="C40" s="313"/>
      <c r="D40" s="140" t="s">
        <v>120</v>
      </c>
    </row>
    <row r="41" spans="1:4" ht="12.75" customHeight="1" thickBot="1" thickTop="1">
      <c r="A41" s="126"/>
      <c r="D41"/>
    </row>
    <row r="42" spans="1:4" ht="12.75" customHeight="1" thickBot="1">
      <c r="A42" s="124">
        <v>4</v>
      </c>
      <c r="B42" s="314" t="s">
        <v>60</v>
      </c>
      <c r="C42" s="314"/>
      <c r="D42" s="125" t="s">
        <v>121</v>
      </c>
    </row>
    <row r="43" spans="1:4" ht="12.75" customHeight="1" thickBot="1">
      <c r="A43" s="126"/>
      <c r="B43" s="315" t="s">
        <v>93</v>
      </c>
      <c r="C43" s="316"/>
      <c r="D43" s="127" t="s">
        <v>122</v>
      </c>
    </row>
    <row r="44" spans="1:4" ht="12.75" customHeight="1" thickBot="1">
      <c r="A44" s="126"/>
      <c r="B44" s="128"/>
      <c r="C44" s="129" t="s">
        <v>61</v>
      </c>
      <c r="D44" s="130" t="s">
        <v>62</v>
      </c>
    </row>
    <row r="45" spans="1:4" ht="12.75" customHeight="1">
      <c r="A45" s="126"/>
      <c r="B45" s="131" t="s">
        <v>63</v>
      </c>
      <c r="C45" s="132">
        <v>3051</v>
      </c>
      <c r="D45" s="133" t="s">
        <v>123</v>
      </c>
    </row>
    <row r="46" spans="1:4" ht="12.75" customHeight="1">
      <c r="A46" s="126"/>
      <c r="B46" s="134" t="s">
        <v>64</v>
      </c>
      <c r="C46" s="135">
        <v>6433</v>
      </c>
      <c r="D46" s="136" t="s">
        <v>124</v>
      </c>
    </row>
    <row r="47" spans="1:4" ht="12.75" customHeight="1">
      <c r="A47" s="126"/>
      <c r="B47" s="134" t="s">
        <v>65</v>
      </c>
      <c r="C47" s="135">
        <v>2628</v>
      </c>
      <c r="D47" s="136" t="s">
        <v>125</v>
      </c>
    </row>
    <row r="48" spans="1:4" ht="12.75" customHeight="1">
      <c r="A48" s="126"/>
      <c r="B48" s="134" t="s">
        <v>66</v>
      </c>
      <c r="C48" s="135">
        <v>995</v>
      </c>
      <c r="D48" s="136" t="s">
        <v>126</v>
      </c>
    </row>
    <row r="49" spans="1:4" ht="12.75" customHeight="1">
      <c r="A49" s="126"/>
      <c r="B49" s="134" t="s">
        <v>67</v>
      </c>
      <c r="C49" s="135">
        <v>2844</v>
      </c>
      <c r="D49" s="136" t="s">
        <v>41</v>
      </c>
    </row>
    <row r="50" spans="1:4" ht="12.75" customHeight="1" thickBot="1">
      <c r="A50" s="126"/>
      <c r="B50" s="137" t="s">
        <v>68</v>
      </c>
      <c r="C50" s="135"/>
      <c r="D50" s="136"/>
    </row>
    <row r="51" spans="1:4" ht="12.75" customHeight="1">
      <c r="A51" s="126"/>
      <c r="B51" s="308" t="s">
        <v>69</v>
      </c>
      <c r="C51" s="309"/>
      <c r="D51" s="138" t="s">
        <v>123</v>
      </c>
    </row>
    <row r="52" spans="1:4" ht="12.75" customHeight="1">
      <c r="A52" s="126"/>
      <c r="B52" s="310" t="s">
        <v>70</v>
      </c>
      <c r="C52" s="311"/>
      <c r="D52" s="139" t="s">
        <v>127</v>
      </c>
    </row>
    <row r="53" spans="1:4" ht="12.75" customHeight="1" thickBot="1">
      <c r="A53" s="126"/>
      <c r="B53" s="312" t="s">
        <v>71</v>
      </c>
      <c r="C53" s="313"/>
      <c r="D53" s="140" t="s">
        <v>128</v>
      </c>
    </row>
    <row r="54" spans="1:4" ht="12.75" customHeight="1" thickBot="1" thickTop="1">
      <c r="A54" s="126"/>
      <c r="D54"/>
    </row>
    <row r="55" spans="1:4" ht="12.75" customHeight="1" thickBot="1">
      <c r="A55" s="124">
        <v>5</v>
      </c>
      <c r="B55" s="314" t="s">
        <v>60</v>
      </c>
      <c r="C55" s="314"/>
      <c r="D55" s="125" t="s">
        <v>129</v>
      </c>
    </row>
    <row r="56" spans="1:4" ht="12.75" customHeight="1" thickBot="1">
      <c r="A56" s="126"/>
      <c r="B56" s="315" t="s">
        <v>93</v>
      </c>
      <c r="C56" s="316"/>
      <c r="D56" s="127"/>
    </row>
    <row r="57" spans="1:4" ht="12.75" customHeight="1" thickBot="1">
      <c r="A57" s="126"/>
      <c r="B57" s="128"/>
      <c r="C57" s="129" t="s">
        <v>61</v>
      </c>
      <c r="D57" s="130" t="s">
        <v>62</v>
      </c>
    </row>
    <row r="58" spans="1:4" ht="12.75" customHeight="1">
      <c r="A58" s="126"/>
      <c r="B58" s="131" t="s">
        <v>63</v>
      </c>
      <c r="C58" s="132">
        <v>2630</v>
      </c>
      <c r="D58" s="133" t="s">
        <v>130</v>
      </c>
    </row>
    <row r="59" spans="1:4" ht="12.75" customHeight="1">
      <c r="A59" s="126"/>
      <c r="B59" s="134" t="s">
        <v>64</v>
      </c>
      <c r="C59" s="135">
        <v>2631</v>
      </c>
      <c r="D59" s="136" t="s">
        <v>131</v>
      </c>
    </row>
    <row r="60" spans="1:4" ht="12.75" customHeight="1">
      <c r="A60" s="126"/>
      <c r="B60" s="134" t="s">
        <v>65</v>
      </c>
      <c r="C60" s="135">
        <v>2810</v>
      </c>
      <c r="D60" s="136" t="s">
        <v>132</v>
      </c>
    </row>
    <row r="61" spans="1:4" ht="12.75" customHeight="1">
      <c r="A61" s="126"/>
      <c r="B61" s="134" t="s">
        <v>66</v>
      </c>
      <c r="C61" s="135"/>
      <c r="D61" s="136"/>
    </row>
    <row r="62" spans="1:4" ht="12.75" customHeight="1">
      <c r="A62" s="126"/>
      <c r="B62" s="134" t="s">
        <v>67</v>
      </c>
      <c r="C62" s="135"/>
      <c r="D62" s="136"/>
    </row>
    <row r="63" spans="1:4" ht="12.75" customHeight="1" thickBot="1">
      <c r="A63" s="126"/>
      <c r="B63" s="137" t="s">
        <v>68</v>
      </c>
      <c r="C63" s="135"/>
      <c r="D63" s="136"/>
    </row>
    <row r="64" spans="1:4" ht="12.75" customHeight="1">
      <c r="A64" s="126"/>
      <c r="B64" s="308" t="s">
        <v>69</v>
      </c>
      <c r="C64" s="309"/>
      <c r="D64" s="138" t="s">
        <v>132</v>
      </c>
    </row>
    <row r="65" spans="1:4" ht="12.75" customHeight="1">
      <c r="A65" s="126"/>
      <c r="B65" s="310" t="s">
        <v>70</v>
      </c>
      <c r="C65" s="311"/>
      <c r="D65" s="139" t="s">
        <v>133</v>
      </c>
    </row>
    <row r="66" spans="1:4" ht="12.75" customHeight="1" thickBot="1">
      <c r="A66" s="126"/>
      <c r="B66" s="312" t="s">
        <v>71</v>
      </c>
      <c r="C66" s="313"/>
      <c r="D66" s="140" t="s">
        <v>134</v>
      </c>
    </row>
    <row r="67" spans="1:4" ht="12.75" customHeight="1" thickBot="1" thickTop="1">
      <c r="A67" s="126"/>
      <c r="D67"/>
    </row>
    <row r="68" spans="1:4" ht="12.75" customHeight="1" thickBot="1">
      <c r="A68" s="124">
        <v>6</v>
      </c>
      <c r="B68" s="314" t="s">
        <v>60</v>
      </c>
      <c r="C68" s="314"/>
      <c r="D68" s="125" t="s">
        <v>135</v>
      </c>
    </row>
    <row r="69" spans="1:4" ht="12.75" customHeight="1" thickBot="1">
      <c r="A69" s="126"/>
      <c r="B69" s="315" t="s">
        <v>93</v>
      </c>
      <c r="C69" s="316"/>
      <c r="D69" s="127"/>
    </row>
    <row r="70" spans="1:4" ht="12.75" customHeight="1" thickBot="1">
      <c r="A70" s="126"/>
      <c r="B70" s="128"/>
      <c r="C70" s="129" t="s">
        <v>61</v>
      </c>
      <c r="D70" s="130" t="s">
        <v>62</v>
      </c>
    </row>
    <row r="71" spans="1:4" ht="12.75" customHeight="1">
      <c r="A71" s="126"/>
      <c r="B71" s="131" t="s">
        <v>63</v>
      </c>
      <c r="C71" s="132">
        <v>2180</v>
      </c>
      <c r="D71" s="133" t="s">
        <v>136</v>
      </c>
    </row>
    <row r="72" spans="1:4" ht="12.75" customHeight="1">
      <c r="A72" s="126"/>
      <c r="B72" s="134" t="s">
        <v>64</v>
      </c>
      <c r="C72" s="135">
        <v>2179</v>
      </c>
      <c r="D72" s="136" t="s">
        <v>137</v>
      </c>
    </row>
    <row r="73" spans="1:4" ht="12.75" customHeight="1">
      <c r="A73" s="126"/>
      <c r="B73" s="134" t="s">
        <v>65</v>
      </c>
      <c r="C73" s="135">
        <v>2122</v>
      </c>
      <c r="D73" s="136" t="s">
        <v>47</v>
      </c>
    </row>
    <row r="74" spans="1:4" ht="12.75" customHeight="1">
      <c r="A74" s="126"/>
      <c r="B74" s="134" t="s">
        <v>66</v>
      </c>
      <c r="C74" s="135">
        <v>5631</v>
      </c>
      <c r="D74" s="136" t="s">
        <v>94</v>
      </c>
    </row>
    <row r="75" spans="1:4" ht="12.75" customHeight="1">
      <c r="A75" s="126"/>
      <c r="B75" s="134" t="s">
        <v>67</v>
      </c>
      <c r="C75" s="135">
        <v>1661</v>
      </c>
      <c r="D75" s="136" t="s">
        <v>46</v>
      </c>
    </row>
    <row r="76" spans="1:4" ht="12.75" customHeight="1" thickBot="1">
      <c r="A76" s="126"/>
      <c r="B76" s="137" t="s">
        <v>68</v>
      </c>
      <c r="C76" s="135">
        <v>5632</v>
      </c>
      <c r="D76" s="136" t="s">
        <v>138</v>
      </c>
    </row>
    <row r="77" spans="1:4" ht="12.75" customHeight="1">
      <c r="A77" s="126"/>
      <c r="B77" s="308" t="s">
        <v>69</v>
      </c>
      <c r="C77" s="309"/>
      <c r="D77" s="138" t="s">
        <v>136</v>
      </c>
    </row>
    <row r="78" spans="1:4" ht="12.75" customHeight="1">
      <c r="A78" s="126"/>
      <c r="B78" s="310" t="s">
        <v>70</v>
      </c>
      <c r="C78" s="311"/>
      <c r="D78" s="139" t="s">
        <v>139</v>
      </c>
    </row>
    <row r="79" spans="1:4" ht="12.75" customHeight="1" thickBot="1">
      <c r="A79" s="126"/>
      <c r="B79" s="312" t="s">
        <v>71</v>
      </c>
      <c r="C79" s="313"/>
      <c r="D79" s="140" t="s">
        <v>140</v>
      </c>
    </row>
    <row r="80" spans="1:4" ht="12.75" customHeight="1" thickBot="1" thickTop="1">
      <c r="A80" s="126"/>
      <c r="D80"/>
    </row>
    <row r="81" spans="1:4" ht="12.75" customHeight="1" thickBot="1">
      <c r="A81" s="124">
        <v>7</v>
      </c>
      <c r="B81" s="314" t="s">
        <v>60</v>
      </c>
      <c r="C81" s="314"/>
      <c r="D81" s="125" t="s">
        <v>141</v>
      </c>
    </row>
    <row r="82" spans="1:4" ht="12.75" customHeight="1" thickBot="1">
      <c r="A82" s="126"/>
      <c r="B82" s="315" t="s">
        <v>93</v>
      </c>
      <c r="C82" s="316"/>
      <c r="D82" s="127"/>
    </row>
    <row r="83" spans="1:4" ht="12.75" customHeight="1" thickBot="1">
      <c r="A83" s="126"/>
      <c r="B83" s="128"/>
      <c r="C83" s="129" t="s">
        <v>61</v>
      </c>
      <c r="D83" s="130" t="s">
        <v>62</v>
      </c>
    </row>
    <row r="84" spans="1:4" ht="12.75" customHeight="1">
      <c r="A84" s="126"/>
      <c r="B84" s="131" t="s">
        <v>63</v>
      </c>
      <c r="C84" s="132">
        <v>3803</v>
      </c>
      <c r="D84" s="133" t="s">
        <v>97</v>
      </c>
    </row>
    <row r="85" spans="1:4" ht="12.75" customHeight="1">
      <c r="A85" s="126"/>
      <c r="B85" s="134" t="s">
        <v>64</v>
      </c>
      <c r="C85" s="135">
        <v>460</v>
      </c>
      <c r="D85" s="136" t="s">
        <v>98</v>
      </c>
    </row>
    <row r="86" spans="1:4" ht="12.75" customHeight="1">
      <c r="A86" s="126"/>
      <c r="B86" s="134" t="s">
        <v>65</v>
      </c>
      <c r="C86" s="135">
        <v>2629</v>
      </c>
      <c r="D86" s="136" t="s">
        <v>72</v>
      </c>
    </row>
    <row r="87" spans="1:4" ht="12.75" customHeight="1">
      <c r="A87" s="126"/>
      <c r="B87" s="134" t="s">
        <v>66</v>
      </c>
      <c r="C87" s="135">
        <v>465</v>
      </c>
      <c r="D87" s="136" t="s">
        <v>35</v>
      </c>
    </row>
    <row r="88" spans="1:4" ht="12.75" customHeight="1">
      <c r="A88" s="126"/>
      <c r="B88" s="134" t="s">
        <v>67</v>
      </c>
      <c r="C88" s="135">
        <v>5148</v>
      </c>
      <c r="D88" s="136" t="s">
        <v>108</v>
      </c>
    </row>
    <row r="89" spans="1:4" ht="12.75" customHeight="1" thickBot="1">
      <c r="A89" s="126"/>
      <c r="B89" s="137" t="s">
        <v>68</v>
      </c>
      <c r="C89" s="135">
        <v>6977</v>
      </c>
      <c r="D89" s="136" t="s">
        <v>109</v>
      </c>
    </row>
    <row r="90" spans="1:4" ht="12.75" customHeight="1">
      <c r="A90" s="126"/>
      <c r="B90" s="308" t="s">
        <v>69</v>
      </c>
      <c r="C90" s="309"/>
      <c r="D90" s="138" t="s">
        <v>97</v>
      </c>
    </row>
    <row r="91" spans="1:4" ht="12.75" customHeight="1">
      <c r="A91" s="126"/>
      <c r="B91" s="310" t="s">
        <v>70</v>
      </c>
      <c r="C91" s="311"/>
      <c r="D91" s="139" t="s">
        <v>142</v>
      </c>
    </row>
    <row r="92" spans="1:4" ht="12.75" customHeight="1" thickBot="1">
      <c r="A92" s="126"/>
      <c r="B92" s="312" t="s">
        <v>71</v>
      </c>
      <c r="C92" s="313"/>
      <c r="D92" s="140" t="s">
        <v>143</v>
      </c>
    </row>
    <row r="93" spans="1:4" ht="12.75" customHeight="1" thickBot="1" thickTop="1">
      <c r="A93" s="126"/>
      <c r="D93"/>
    </row>
    <row r="94" spans="1:4" ht="12.75" customHeight="1" thickBot="1">
      <c r="A94" s="124">
        <v>8</v>
      </c>
      <c r="B94" s="314" t="s">
        <v>60</v>
      </c>
      <c r="C94" s="314"/>
      <c r="D94" s="125" t="s">
        <v>144</v>
      </c>
    </row>
    <row r="95" spans="1:4" ht="12.75" customHeight="1" thickBot="1">
      <c r="A95" s="126"/>
      <c r="B95" s="315" t="s">
        <v>93</v>
      </c>
      <c r="C95" s="316"/>
      <c r="D95" s="127"/>
    </row>
    <row r="96" spans="1:4" ht="12.75" customHeight="1" thickBot="1">
      <c r="A96" s="126"/>
      <c r="B96" s="128"/>
      <c r="C96" s="129" t="s">
        <v>61</v>
      </c>
      <c r="D96" s="130" t="s">
        <v>62</v>
      </c>
    </row>
    <row r="97" spans="1:4" ht="12.75" customHeight="1">
      <c r="A97" s="126"/>
      <c r="B97" s="131" t="s">
        <v>63</v>
      </c>
      <c r="C97" s="132">
        <v>794</v>
      </c>
      <c r="D97" s="133" t="s">
        <v>95</v>
      </c>
    </row>
    <row r="98" spans="1:4" ht="12.75" customHeight="1">
      <c r="A98" s="126"/>
      <c r="B98" s="134" t="s">
        <v>64</v>
      </c>
      <c r="C98" s="135">
        <v>793</v>
      </c>
      <c r="D98" s="136" t="s">
        <v>145</v>
      </c>
    </row>
    <row r="99" spans="1:4" ht="12.75" customHeight="1">
      <c r="A99" s="126"/>
      <c r="B99" s="134" t="s">
        <v>65</v>
      </c>
      <c r="C99" s="135">
        <v>6438</v>
      </c>
      <c r="D99" s="136" t="s">
        <v>146</v>
      </c>
    </row>
    <row r="100" spans="1:4" ht="12.75" customHeight="1">
      <c r="A100" s="126"/>
      <c r="B100" s="134" t="s">
        <v>66</v>
      </c>
      <c r="C100" s="135">
        <v>7194</v>
      </c>
      <c r="D100" s="136" t="s">
        <v>76</v>
      </c>
    </row>
    <row r="101" spans="1:4" ht="12.75" customHeight="1">
      <c r="A101" s="126"/>
      <c r="B101" s="134" t="s">
        <v>67</v>
      </c>
      <c r="C101" s="135"/>
      <c r="D101" s="136"/>
    </row>
    <row r="102" spans="1:4" ht="12.75" customHeight="1" thickBot="1">
      <c r="A102" s="126"/>
      <c r="B102" s="137" t="s">
        <v>68</v>
      </c>
      <c r="C102" s="135"/>
      <c r="D102" s="136"/>
    </row>
    <row r="103" spans="1:4" ht="12.75" customHeight="1">
      <c r="A103" s="126"/>
      <c r="B103" s="308" t="s">
        <v>69</v>
      </c>
      <c r="C103" s="309"/>
      <c r="D103" s="138" t="s">
        <v>95</v>
      </c>
    </row>
    <row r="104" spans="1:4" ht="12.75" customHeight="1">
      <c r="A104" s="126"/>
      <c r="B104" s="310" t="s">
        <v>70</v>
      </c>
      <c r="C104" s="311"/>
      <c r="D104" s="139" t="s">
        <v>147</v>
      </c>
    </row>
    <row r="105" spans="1:4" ht="12.75" customHeight="1" thickBot="1">
      <c r="A105" s="126"/>
      <c r="B105" s="312" t="s">
        <v>71</v>
      </c>
      <c r="C105" s="313"/>
      <c r="D105" s="140" t="s">
        <v>148</v>
      </c>
    </row>
    <row r="106" spans="1:4" ht="12.75" customHeight="1" thickBot="1" thickTop="1">
      <c r="A106" s="126"/>
      <c r="D106"/>
    </row>
    <row r="107" spans="1:4" ht="12.75" customHeight="1" thickBot="1">
      <c r="A107" s="124">
        <v>9</v>
      </c>
      <c r="B107" s="314" t="s">
        <v>60</v>
      </c>
      <c r="C107" s="314"/>
      <c r="D107" s="125" t="s">
        <v>149</v>
      </c>
    </row>
    <row r="108" spans="1:4" ht="12.75" customHeight="1" thickBot="1">
      <c r="A108" s="126"/>
      <c r="B108" s="315" t="s">
        <v>93</v>
      </c>
      <c r="C108" s="316"/>
      <c r="D108" s="127" t="s">
        <v>150</v>
      </c>
    </row>
    <row r="109" spans="1:4" ht="12.75" customHeight="1" thickBot="1">
      <c r="A109" s="126"/>
      <c r="B109" s="128"/>
      <c r="C109" s="129" t="s">
        <v>61</v>
      </c>
      <c r="D109" s="130" t="s">
        <v>62</v>
      </c>
    </row>
    <row r="110" spans="1:4" ht="12.75" customHeight="1">
      <c r="A110" s="126"/>
      <c r="B110" s="131" t="s">
        <v>63</v>
      </c>
      <c r="C110" s="132">
        <v>6245</v>
      </c>
      <c r="D110" s="133" t="s">
        <v>151</v>
      </c>
    </row>
    <row r="111" spans="1:4" ht="12.75" customHeight="1">
      <c r="A111" s="126"/>
      <c r="B111" s="134" t="s">
        <v>64</v>
      </c>
      <c r="C111" s="135">
        <v>6903</v>
      </c>
      <c r="D111" s="136" t="s">
        <v>152</v>
      </c>
    </row>
    <row r="112" spans="1:4" ht="12.75" customHeight="1">
      <c r="A112" s="126"/>
      <c r="B112" s="134" t="s">
        <v>65</v>
      </c>
      <c r="C112" s="135">
        <v>5492</v>
      </c>
      <c r="D112" s="136" t="s">
        <v>153</v>
      </c>
    </row>
    <row r="113" spans="1:4" ht="12.75" customHeight="1">
      <c r="A113" s="126"/>
      <c r="B113" s="134" t="s">
        <v>66</v>
      </c>
      <c r="C113" s="135">
        <v>7170</v>
      </c>
      <c r="D113" s="136" t="s">
        <v>154</v>
      </c>
    </row>
    <row r="114" spans="1:4" ht="12.75" customHeight="1">
      <c r="A114" s="126"/>
      <c r="B114" s="134" t="s">
        <v>67</v>
      </c>
      <c r="C114" s="135">
        <v>4308</v>
      </c>
      <c r="D114" s="136" t="s">
        <v>155</v>
      </c>
    </row>
    <row r="115" spans="1:4" ht="12.75" customHeight="1" thickBot="1">
      <c r="A115" s="126"/>
      <c r="B115" s="137" t="s">
        <v>68</v>
      </c>
      <c r="C115" s="135">
        <v>7481</v>
      </c>
      <c r="D115" s="136" t="s">
        <v>156</v>
      </c>
    </row>
    <row r="116" spans="1:4" ht="12.75" customHeight="1">
      <c r="A116" s="126"/>
      <c r="B116" s="308" t="s">
        <v>69</v>
      </c>
      <c r="C116" s="309"/>
      <c r="D116" s="138" t="s">
        <v>151</v>
      </c>
    </row>
    <row r="117" spans="1:4" ht="12.75" customHeight="1">
      <c r="A117" s="126"/>
      <c r="B117" s="310" t="s">
        <v>70</v>
      </c>
      <c r="C117" s="311"/>
      <c r="D117" s="139" t="s">
        <v>157</v>
      </c>
    </row>
    <row r="118" spans="1:4" ht="12.75" customHeight="1" thickBot="1">
      <c r="A118" s="126"/>
      <c r="B118" s="312" t="s">
        <v>71</v>
      </c>
      <c r="C118" s="313"/>
      <c r="D118" s="140" t="s">
        <v>158</v>
      </c>
    </row>
    <row r="119" spans="1:4" ht="12.75" customHeight="1" thickBot="1" thickTop="1">
      <c r="A119" s="126"/>
      <c r="D119"/>
    </row>
    <row r="120" spans="1:4" ht="12.75" customHeight="1" thickBot="1">
      <c r="A120" s="124">
        <v>10</v>
      </c>
      <c r="B120" s="314" t="s">
        <v>60</v>
      </c>
      <c r="C120" s="314"/>
      <c r="D120" s="125" t="s">
        <v>159</v>
      </c>
    </row>
    <row r="121" spans="1:4" ht="12.75" customHeight="1" thickBot="1">
      <c r="A121" s="126"/>
      <c r="B121" s="315" t="s">
        <v>93</v>
      </c>
      <c r="C121" s="316"/>
      <c r="D121" s="127"/>
    </row>
    <row r="122" spans="1:4" ht="12.75" customHeight="1" thickBot="1">
      <c r="A122" s="126"/>
      <c r="B122" s="128"/>
      <c r="C122" s="129" t="s">
        <v>61</v>
      </c>
      <c r="D122" s="130" t="s">
        <v>62</v>
      </c>
    </row>
    <row r="123" spans="1:4" ht="12.75" customHeight="1">
      <c r="A123" s="126"/>
      <c r="B123" s="131" t="s">
        <v>63</v>
      </c>
      <c r="C123" s="132">
        <v>3720</v>
      </c>
      <c r="D123" s="133" t="s">
        <v>160</v>
      </c>
    </row>
    <row r="124" spans="1:4" ht="12.75" customHeight="1">
      <c r="A124" s="126"/>
      <c r="B124" s="134" t="s">
        <v>64</v>
      </c>
      <c r="C124" s="135">
        <v>6413</v>
      </c>
      <c r="D124" s="136" t="s">
        <v>161</v>
      </c>
    </row>
    <row r="125" spans="1:4" ht="12.75" customHeight="1">
      <c r="A125" s="126"/>
      <c r="B125" s="134" t="s">
        <v>65</v>
      </c>
      <c r="C125" s="135">
        <v>4628</v>
      </c>
      <c r="D125" s="136" t="s">
        <v>162</v>
      </c>
    </row>
    <row r="126" spans="1:4" ht="12.75" customHeight="1">
      <c r="A126" s="126"/>
      <c r="B126" s="134" t="s">
        <v>66</v>
      </c>
      <c r="C126" s="135">
        <v>6934</v>
      </c>
      <c r="D126" s="136" t="s">
        <v>163</v>
      </c>
    </row>
    <row r="127" spans="1:4" ht="12.75" customHeight="1">
      <c r="A127" s="126"/>
      <c r="B127" s="134" t="s">
        <v>67</v>
      </c>
      <c r="C127" s="135"/>
      <c r="D127" s="136"/>
    </row>
    <row r="128" spans="1:4" ht="12.75" customHeight="1" thickBot="1">
      <c r="A128" s="126"/>
      <c r="B128" s="137" t="s">
        <v>68</v>
      </c>
      <c r="C128" s="135"/>
      <c r="D128" s="136"/>
    </row>
    <row r="129" spans="1:4" ht="12.75" customHeight="1">
      <c r="A129" s="126"/>
      <c r="B129" s="308" t="s">
        <v>69</v>
      </c>
      <c r="C129" s="309"/>
      <c r="D129" s="138" t="s">
        <v>160</v>
      </c>
    </row>
    <row r="130" spans="1:4" ht="12.75" customHeight="1">
      <c r="A130" s="126"/>
      <c r="B130" s="310" t="s">
        <v>70</v>
      </c>
      <c r="C130" s="311"/>
      <c r="D130" s="139" t="s">
        <v>164</v>
      </c>
    </row>
    <row r="131" spans="1:4" ht="12.75" customHeight="1" thickBot="1">
      <c r="A131" s="126"/>
      <c r="B131" s="312" t="s">
        <v>71</v>
      </c>
      <c r="C131" s="313"/>
      <c r="D131" s="140" t="s">
        <v>165</v>
      </c>
    </row>
    <row r="132" spans="1:4" ht="12.75" customHeight="1" thickBot="1" thickTop="1">
      <c r="A132" s="126"/>
      <c r="D132"/>
    </row>
    <row r="133" spans="1:4" ht="12.75" customHeight="1" thickBot="1">
      <c r="A133" s="124">
        <v>11</v>
      </c>
      <c r="B133" s="314" t="s">
        <v>60</v>
      </c>
      <c r="C133" s="314"/>
      <c r="D133" s="125" t="s">
        <v>166</v>
      </c>
    </row>
    <row r="134" spans="1:4" ht="12.75" customHeight="1" thickBot="1">
      <c r="A134" s="126"/>
      <c r="B134" s="315" t="s">
        <v>93</v>
      </c>
      <c r="C134" s="316"/>
      <c r="D134" s="127"/>
    </row>
    <row r="135" spans="1:4" ht="12.75" customHeight="1" thickBot="1">
      <c r="A135" s="126"/>
      <c r="B135" s="128"/>
      <c r="C135" s="129" t="s">
        <v>61</v>
      </c>
      <c r="D135" s="130" t="s">
        <v>62</v>
      </c>
    </row>
    <row r="136" spans="1:4" ht="12.75" customHeight="1">
      <c r="A136" s="126"/>
      <c r="B136" s="131" t="s">
        <v>63</v>
      </c>
      <c r="C136" s="132">
        <v>3825</v>
      </c>
      <c r="D136" s="133" t="s">
        <v>167</v>
      </c>
    </row>
    <row r="137" spans="1:4" ht="12.75" customHeight="1">
      <c r="A137" s="126"/>
      <c r="B137" s="134" t="s">
        <v>64</v>
      </c>
      <c r="C137" s="135">
        <v>3872</v>
      </c>
      <c r="D137" s="136" t="s">
        <v>168</v>
      </c>
    </row>
    <row r="138" spans="1:4" ht="12.75" customHeight="1">
      <c r="A138" s="126"/>
      <c r="B138" s="134" t="s">
        <v>65</v>
      </c>
      <c r="C138" s="135">
        <v>575</v>
      </c>
      <c r="D138" s="136" t="s">
        <v>43</v>
      </c>
    </row>
    <row r="139" spans="1:4" ht="12.75" customHeight="1">
      <c r="A139" s="126"/>
      <c r="B139" s="134" t="s">
        <v>66</v>
      </c>
      <c r="C139" s="135">
        <v>5355</v>
      </c>
      <c r="D139" s="136" t="s">
        <v>169</v>
      </c>
    </row>
    <row r="140" spans="1:4" ht="12.75" customHeight="1">
      <c r="A140" s="126"/>
      <c r="B140" s="134" t="s">
        <v>67</v>
      </c>
      <c r="C140" s="135">
        <v>1594</v>
      </c>
      <c r="D140" s="136" t="s">
        <v>170</v>
      </c>
    </row>
    <row r="141" spans="1:4" ht="12.75" customHeight="1" thickBot="1">
      <c r="A141" s="126"/>
      <c r="B141" s="137" t="s">
        <v>68</v>
      </c>
      <c r="C141" s="135">
        <v>574</v>
      </c>
      <c r="D141" s="136" t="s">
        <v>171</v>
      </c>
    </row>
    <row r="142" spans="1:4" ht="12.75" customHeight="1">
      <c r="A142" s="126"/>
      <c r="B142" s="308" t="s">
        <v>69</v>
      </c>
      <c r="C142" s="309"/>
      <c r="D142" s="138" t="s">
        <v>170</v>
      </c>
    </row>
    <row r="143" spans="1:4" ht="12.75" customHeight="1">
      <c r="A143" s="126"/>
      <c r="B143" s="310" t="s">
        <v>70</v>
      </c>
      <c r="C143" s="311"/>
      <c r="D143" s="139" t="s">
        <v>172</v>
      </c>
    </row>
    <row r="144" spans="1:4" ht="12.75" customHeight="1" thickBot="1">
      <c r="A144" s="126"/>
      <c r="B144" s="312" t="s">
        <v>71</v>
      </c>
      <c r="C144" s="313"/>
      <c r="D144" s="140" t="s">
        <v>173</v>
      </c>
    </row>
    <row r="145" spans="1:4" ht="12.75" customHeight="1" thickBot="1" thickTop="1">
      <c r="A145" s="126"/>
      <c r="D145"/>
    </row>
    <row r="146" spans="1:4" ht="12.75" customHeight="1" thickBot="1">
      <c r="A146" s="124">
        <v>12</v>
      </c>
      <c r="B146" s="314" t="s">
        <v>60</v>
      </c>
      <c r="C146" s="314"/>
      <c r="D146" s="125" t="s">
        <v>174</v>
      </c>
    </row>
    <row r="147" spans="1:4" ht="12.75" customHeight="1" thickBot="1">
      <c r="A147" s="126"/>
      <c r="B147" s="315" t="s">
        <v>93</v>
      </c>
      <c r="C147" s="316"/>
      <c r="D147" s="127"/>
    </row>
    <row r="148" spans="1:4" ht="12.75" customHeight="1" thickBot="1">
      <c r="A148" s="126"/>
      <c r="B148" s="128"/>
      <c r="C148" s="129" t="s">
        <v>61</v>
      </c>
      <c r="D148" s="130" t="s">
        <v>62</v>
      </c>
    </row>
    <row r="149" spans="1:4" ht="12.75" customHeight="1">
      <c r="A149" s="126"/>
      <c r="B149" s="131" t="s">
        <v>63</v>
      </c>
      <c r="C149" s="132">
        <v>3848</v>
      </c>
      <c r="D149" s="133" t="s">
        <v>175</v>
      </c>
    </row>
    <row r="150" spans="1:4" ht="12.75" customHeight="1">
      <c r="A150" s="126"/>
      <c r="B150" s="134" t="s">
        <v>64</v>
      </c>
      <c r="C150" s="135">
        <v>3141</v>
      </c>
      <c r="D150" s="136" t="s">
        <v>176</v>
      </c>
    </row>
    <row r="151" spans="1:4" ht="12.75" customHeight="1">
      <c r="A151" s="126"/>
      <c r="B151" s="134" t="s">
        <v>65</v>
      </c>
      <c r="C151" s="135">
        <v>3143</v>
      </c>
      <c r="D151" s="136" t="s">
        <v>177</v>
      </c>
    </row>
    <row r="152" spans="1:4" ht="12.75" customHeight="1">
      <c r="A152" s="126"/>
      <c r="B152" s="134" t="s">
        <v>66</v>
      </c>
      <c r="C152" s="135">
        <v>1817</v>
      </c>
      <c r="D152" s="136" t="s">
        <v>178</v>
      </c>
    </row>
    <row r="153" spans="1:4" ht="12.75" customHeight="1">
      <c r="A153" s="126"/>
      <c r="B153" s="134" t="s">
        <v>67</v>
      </c>
      <c r="C153" s="135">
        <v>3849</v>
      </c>
      <c r="D153" s="136" t="s">
        <v>179</v>
      </c>
    </row>
    <row r="154" spans="1:4" ht="12.75" customHeight="1" thickBot="1">
      <c r="A154" s="126"/>
      <c r="B154" s="137" t="s">
        <v>68</v>
      </c>
      <c r="C154" s="135"/>
      <c r="D154" s="136"/>
    </row>
    <row r="155" spans="1:4" ht="12.75" customHeight="1">
      <c r="A155" s="126"/>
      <c r="B155" s="308" t="s">
        <v>69</v>
      </c>
      <c r="C155" s="309"/>
      <c r="D155" s="138" t="s">
        <v>176</v>
      </c>
    </row>
    <row r="156" spans="1:4" ht="12.75" customHeight="1">
      <c r="A156" s="126"/>
      <c r="B156" s="310" t="s">
        <v>70</v>
      </c>
      <c r="C156" s="311"/>
      <c r="D156" s="139" t="s">
        <v>180</v>
      </c>
    </row>
    <row r="157" spans="1:4" ht="12.75" customHeight="1" thickBot="1">
      <c r="A157" s="126"/>
      <c r="B157" s="312" t="s">
        <v>71</v>
      </c>
      <c r="C157" s="313"/>
      <c r="D157" s="140" t="s">
        <v>181</v>
      </c>
    </row>
    <row r="158" spans="1:4" ht="12.75" customHeight="1" thickBot="1" thickTop="1">
      <c r="A158" s="126"/>
      <c r="D158"/>
    </row>
    <row r="159" spans="1:4" ht="12.75" customHeight="1" thickBot="1">
      <c r="A159" s="124">
        <v>13</v>
      </c>
      <c r="B159" s="314" t="s">
        <v>60</v>
      </c>
      <c r="C159" s="314"/>
      <c r="D159" s="125" t="s">
        <v>182</v>
      </c>
    </row>
    <row r="160" spans="1:4" ht="12.75" customHeight="1" thickBot="1">
      <c r="A160" s="126"/>
      <c r="B160" s="315" t="s">
        <v>93</v>
      </c>
      <c r="C160" s="316"/>
      <c r="D160" s="127"/>
    </row>
    <row r="161" spans="1:4" ht="12.75" customHeight="1" thickBot="1">
      <c r="A161" s="126"/>
      <c r="B161" s="128"/>
      <c r="C161" s="129" t="s">
        <v>61</v>
      </c>
      <c r="D161" s="130" t="s">
        <v>62</v>
      </c>
    </row>
    <row r="162" spans="1:4" ht="12.75" customHeight="1">
      <c r="A162" s="126"/>
      <c r="B162" s="131" t="s">
        <v>63</v>
      </c>
      <c r="C162" s="132">
        <v>3923</v>
      </c>
      <c r="D162" s="133" t="s">
        <v>82</v>
      </c>
    </row>
    <row r="163" spans="1:4" ht="12.75" customHeight="1">
      <c r="A163" s="126"/>
      <c r="B163" s="134" t="s">
        <v>64</v>
      </c>
      <c r="C163" s="135">
        <v>3975</v>
      </c>
      <c r="D163" s="136" t="s">
        <v>84</v>
      </c>
    </row>
    <row r="164" spans="1:4" ht="12.75" customHeight="1">
      <c r="A164" s="126"/>
      <c r="B164" s="134" t="s">
        <v>65</v>
      </c>
      <c r="C164" s="135">
        <v>4325</v>
      </c>
      <c r="D164" s="136" t="s">
        <v>83</v>
      </c>
    </row>
    <row r="165" spans="1:4" ht="12.75" customHeight="1">
      <c r="A165" s="126"/>
      <c r="B165" s="134" t="s">
        <v>66</v>
      </c>
      <c r="C165" s="135">
        <v>2858</v>
      </c>
      <c r="D165" s="136" t="s">
        <v>80</v>
      </c>
    </row>
    <row r="166" spans="1:4" ht="12.75" customHeight="1">
      <c r="A166" s="126"/>
      <c r="B166" s="134" t="s">
        <v>67</v>
      </c>
      <c r="C166" s="135">
        <v>3782</v>
      </c>
      <c r="D166" s="136" t="s">
        <v>81</v>
      </c>
    </row>
    <row r="167" spans="1:4" ht="12.75" customHeight="1" thickBot="1">
      <c r="A167" s="126"/>
      <c r="B167" s="137" t="s">
        <v>68</v>
      </c>
      <c r="C167" s="135"/>
      <c r="D167" s="136"/>
    </row>
    <row r="168" spans="1:4" ht="12.75" customHeight="1">
      <c r="A168" s="126"/>
      <c r="B168" s="308" t="s">
        <v>69</v>
      </c>
      <c r="C168" s="309"/>
      <c r="D168" s="138" t="s">
        <v>82</v>
      </c>
    </row>
    <row r="169" spans="1:4" ht="12.75" customHeight="1">
      <c r="A169" s="126"/>
      <c r="B169" s="310" t="s">
        <v>70</v>
      </c>
      <c r="C169" s="311"/>
      <c r="D169" s="139" t="s">
        <v>183</v>
      </c>
    </row>
    <row r="170" spans="1:4" ht="12.75" customHeight="1" thickBot="1">
      <c r="A170" s="126"/>
      <c r="B170" s="312" t="s">
        <v>71</v>
      </c>
      <c r="C170" s="313"/>
      <c r="D170" s="140" t="s">
        <v>184</v>
      </c>
    </row>
    <row r="171" spans="1:4" ht="12.75" customHeight="1" thickBot="1" thickTop="1">
      <c r="A171" s="126"/>
      <c r="D171"/>
    </row>
    <row r="172" spans="1:4" ht="12.75" customHeight="1" thickBot="1">
      <c r="A172" s="124">
        <v>14</v>
      </c>
      <c r="B172" s="314" t="s">
        <v>60</v>
      </c>
      <c r="C172" s="314"/>
      <c r="D172" s="125" t="s">
        <v>185</v>
      </c>
    </row>
    <row r="173" spans="1:4" ht="12.75" customHeight="1" thickBot="1">
      <c r="A173" s="126"/>
      <c r="B173" s="315" t="s">
        <v>93</v>
      </c>
      <c r="C173" s="316"/>
      <c r="D173" s="127"/>
    </row>
    <row r="174" spans="1:4" ht="12.75" customHeight="1" thickBot="1">
      <c r="A174" s="126"/>
      <c r="B174" s="128"/>
      <c r="C174" s="129" t="s">
        <v>61</v>
      </c>
      <c r="D174" s="130" t="s">
        <v>62</v>
      </c>
    </row>
    <row r="175" spans="1:4" ht="12.75" customHeight="1">
      <c r="A175" s="126"/>
      <c r="B175" s="131" t="s">
        <v>63</v>
      </c>
      <c r="C175" s="132">
        <v>5469</v>
      </c>
      <c r="D175" s="133" t="s">
        <v>186</v>
      </c>
    </row>
    <row r="176" spans="1:4" ht="12.75" customHeight="1">
      <c r="A176" s="126"/>
      <c r="B176" s="134" t="s">
        <v>64</v>
      </c>
      <c r="C176" s="135">
        <v>6464</v>
      </c>
      <c r="D176" s="136" t="s">
        <v>187</v>
      </c>
    </row>
    <row r="177" spans="1:4" ht="12.75" customHeight="1">
      <c r="A177" s="126"/>
      <c r="B177" s="134" t="s">
        <v>65</v>
      </c>
      <c r="C177" s="135">
        <v>4006</v>
      </c>
      <c r="D177" s="136" t="s">
        <v>188</v>
      </c>
    </row>
    <row r="178" spans="1:4" ht="12.75" customHeight="1">
      <c r="A178" s="126"/>
      <c r="B178" s="134" t="s">
        <v>66</v>
      </c>
      <c r="C178" s="135"/>
      <c r="D178" s="136"/>
    </row>
    <row r="179" spans="1:4" ht="12.75" customHeight="1">
      <c r="A179" s="126"/>
      <c r="B179" s="134" t="s">
        <v>67</v>
      </c>
      <c r="C179" s="135"/>
      <c r="D179" s="136"/>
    </row>
    <row r="180" spans="1:4" ht="12.75" customHeight="1" thickBot="1">
      <c r="A180" s="126"/>
      <c r="B180" s="137" t="s">
        <v>68</v>
      </c>
      <c r="C180" s="135"/>
      <c r="D180" s="136"/>
    </row>
    <row r="181" spans="1:4" ht="12.75" customHeight="1">
      <c r="A181" s="126"/>
      <c r="B181" s="308" t="s">
        <v>69</v>
      </c>
      <c r="C181" s="309"/>
      <c r="D181" s="138" t="s">
        <v>186</v>
      </c>
    </row>
    <row r="182" spans="1:4" ht="12.75" customHeight="1">
      <c r="A182" s="126"/>
      <c r="B182" s="310" t="s">
        <v>70</v>
      </c>
      <c r="C182" s="311"/>
      <c r="D182" s="139" t="s">
        <v>189</v>
      </c>
    </row>
    <row r="183" spans="1:4" ht="12.75" customHeight="1" thickBot="1">
      <c r="A183" s="126"/>
      <c r="B183" s="312" t="s">
        <v>71</v>
      </c>
      <c r="C183" s="313"/>
      <c r="D183" s="140" t="s">
        <v>190</v>
      </c>
    </row>
    <row r="184" ht="12.75" customHeight="1" thickTop="1"/>
  </sheetData>
  <sheetProtection selectLockedCells="1" selectUnlockedCells="1"/>
  <mergeCells count="71">
    <mergeCell ref="B173:C173"/>
    <mergeCell ref="B143:C143"/>
    <mergeCell ref="B144:C144"/>
    <mergeCell ref="B146:C146"/>
    <mergeCell ref="B147:C147"/>
    <mergeCell ref="B155:C155"/>
    <mergeCell ref="B156:C156"/>
    <mergeCell ref="B108:C108"/>
    <mergeCell ref="B116:C116"/>
    <mergeCell ref="B117:C117"/>
    <mergeCell ref="B118:C118"/>
    <mergeCell ref="B120:C120"/>
    <mergeCell ref="B142:C142"/>
    <mergeCell ref="B65:C65"/>
    <mergeCell ref="B66:C66"/>
    <mergeCell ref="B68:C68"/>
    <mergeCell ref="B104:C104"/>
    <mergeCell ref="B105:C105"/>
    <mergeCell ref="B107:C107"/>
    <mergeCell ref="B16:C16"/>
    <mergeCell ref="B38:C38"/>
    <mergeCell ref="B39:C39"/>
    <mergeCell ref="B40:C40"/>
    <mergeCell ref="B42:C42"/>
    <mergeCell ref="B64:C64"/>
    <mergeCell ref="B1:D1"/>
    <mergeCell ref="B3:C3"/>
    <mergeCell ref="B4:C4"/>
    <mergeCell ref="B12:C12"/>
    <mergeCell ref="B13:C13"/>
    <mergeCell ref="B14:C14"/>
    <mergeCell ref="B17:C17"/>
    <mergeCell ref="B25:C25"/>
    <mergeCell ref="B26:C26"/>
    <mergeCell ref="B27:C27"/>
    <mergeCell ref="B29:C29"/>
    <mergeCell ref="B30:C30"/>
    <mergeCell ref="B43:C43"/>
    <mergeCell ref="B51:C51"/>
    <mergeCell ref="B52:C52"/>
    <mergeCell ref="B53:C53"/>
    <mergeCell ref="B55:C55"/>
    <mergeCell ref="B56:C56"/>
    <mergeCell ref="B69:C69"/>
    <mergeCell ref="B77:C77"/>
    <mergeCell ref="B78:C78"/>
    <mergeCell ref="B79:C79"/>
    <mergeCell ref="B81:C81"/>
    <mergeCell ref="B82:C82"/>
    <mergeCell ref="B90:C90"/>
    <mergeCell ref="B91:C91"/>
    <mergeCell ref="B92:C92"/>
    <mergeCell ref="B94:C94"/>
    <mergeCell ref="B95:C95"/>
    <mergeCell ref="B103:C103"/>
    <mergeCell ref="B121:C121"/>
    <mergeCell ref="B129:C129"/>
    <mergeCell ref="B130:C130"/>
    <mergeCell ref="B131:C131"/>
    <mergeCell ref="B133:C133"/>
    <mergeCell ref="B134:C134"/>
    <mergeCell ref="B181:C181"/>
    <mergeCell ref="B182:C182"/>
    <mergeCell ref="B183:C183"/>
    <mergeCell ref="B157:C157"/>
    <mergeCell ref="B159:C159"/>
    <mergeCell ref="B160:C160"/>
    <mergeCell ref="B168:C168"/>
    <mergeCell ref="B169:C169"/>
    <mergeCell ref="B170:C170"/>
    <mergeCell ref="B172:C172"/>
  </mergeCells>
  <hyperlinks>
    <hyperlink ref="D27" r:id="rId1" display="zabranskykamil@gmail.com"/>
    <hyperlink ref="D14" r:id="rId2" display="martin.rezac33@centrum.cz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Forst, Robert</cp:lastModifiedBy>
  <cp:lastPrinted>2020-03-11T05:13:48Z</cp:lastPrinted>
  <dcterms:created xsi:type="dcterms:W3CDTF">2016-01-29T19:55:54Z</dcterms:created>
  <dcterms:modified xsi:type="dcterms:W3CDTF">2023-03-24T10:56:11Z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2023-03-24T08:35:30Z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ActionId">
    <vt:lpwstr>7f12aa70-e474-4e3a-9836-8bb2bc1c1048</vt:lpwstr>
  </property>
  <property fmtid="{D5CDD505-2E9C-101B-9397-08002B2CF9AE}" pid="9" name="MSIP_Label_ec3caa80-b45a-41c4-be35-6a080a795a59_ContentBits">
    <vt:lpwstr>0</vt:lpwstr>
  </property>
</Properties>
</file>