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9200" windowHeight="11760" tabRatio="783" activeTab="1"/>
  </bookViews>
  <sheets>
    <sheet name="Základní list" sheetId="1" r:id="rId1"/>
    <sheet name="Výsledková listina" sheetId="2" r:id="rId2"/>
    <sheet name="Závod družstev" sheetId="3" r:id="rId3"/>
    <sheet name="1. závod" sheetId="4" r:id="rId4"/>
    <sheet name="2. závod" sheetId="5" r:id="rId5"/>
    <sheet name="Graf A až C" sheetId="6" r:id="rId6"/>
    <sheet name="Graf D až F" sheetId="7" r:id="rId7"/>
  </sheets>
  <definedNames>
    <definedName name="_xlnm._FilterDatabase" localSheetId="5" hidden="1">'Graf A až C'!$C$4:$N$64</definedName>
    <definedName name="_xlnm._FilterDatabase" localSheetId="6" hidden="1">'Graf D až F'!$C$4:$N$64</definedName>
    <definedName name="_xlnm._FilterDatabase" localSheetId="1" hidden="1">'Výsledková listina'!$A$8:$T$128</definedName>
    <definedName name="_xlnm._FilterDatabase" localSheetId="2" hidden="1">'Závod družstev'!$D$6:$P$27</definedName>
    <definedName name="HTML_CodePage" hidden="1">1250</definedName>
    <definedName name="HTML_Control" localSheetId="4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localSheetId="2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INDEX_zluta1">'Základní list'!$N$42:$N$61</definedName>
    <definedName name="_xlnm.Print_Titles" localSheetId="3">'1. závod'!$A:$A</definedName>
    <definedName name="_xlnm.Print_Titles" localSheetId="4">'2. závod'!$A:$A</definedName>
    <definedName name="_xlnm.Print_Titles" localSheetId="1">'Výsledková listina'!$6:$8</definedName>
    <definedName name="_xlnm.Print_Titles" localSheetId="2">'Závod družstev'!$3:$6</definedName>
    <definedName name="_xlnm.Print_Area" localSheetId="3">'1. závod'!$A$1:$AK$26</definedName>
    <definedName name="_xlnm.Print_Area" localSheetId="4">'2. závod'!$A$1:$AK$26</definedName>
    <definedName name="_xlnm.Print_Area" localSheetId="5">'Graf A až C'!$B$1:$AJ$64</definedName>
    <definedName name="_xlnm.Print_Area" localSheetId="6">'Graf D až F'!$B$1:$AI$64</definedName>
    <definedName name="_xlnm.Print_Area" localSheetId="1">'Výsledková listina'!$A$1:$T$130</definedName>
    <definedName name="_xlnm.Print_Area" localSheetId="0">'Základní list'!$A$1:$N$38</definedName>
    <definedName name="_xlnm.Print_Area" localSheetId="2">'Závod družstev'!$A$1:$P$126</definedName>
    <definedName name="wrn.sektor1." localSheetId="4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localSheetId="2" hidden="1">{#N/A,#N/A,FALSE,"2. z?vod "}</definedName>
    <definedName name="wrn.sektor1." hidden="1">{#N/A,#N/A,FALSE,"2. z?vod "}</definedName>
    <definedName name="wrn.sektor1_2" localSheetId="4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localSheetId="2" hidden="1">{#N/A,#N/A,FALSE,"2. z?vod "}</definedName>
    <definedName name="wrn.sektor1_2" hidden="1">{#N/A,#N/A,FALSE,"2. z?vod "}</definedName>
    <definedName name="wrn.sektor2." localSheetId="4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localSheetId="2" hidden="1">{#N/A,#N/A,FALSE,"2. z?vod "}</definedName>
    <definedName name="wrn.sektor2." hidden="1">{#N/A,#N/A,FALSE,"2. z?vod "}</definedName>
    <definedName name="Z_5AB3ED42_6F34_11D3_9C22_00A0243EF9BD_.wvu.Cols" localSheetId="3" hidden="1">'1. závod'!#REF!,'1. závod'!#REF!,'1. závod'!#REF!,'1. závod'!#REF!</definedName>
    <definedName name="Z_5AB3ED42_6F34_11D3_9C22_00A0243EF9BD_.wvu.Cols" localSheetId="4" hidden="1">'2. závod'!#REF!,'2. závod'!#REF!,'2. závod'!#REF!,'2. závod'!#REF!</definedName>
    <definedName name="ZAKLAD_IND">'Základní list'!$B:$B</definedName>
    <definedName name="ZAKLAD_SEKTOR">'Základní list'!$A:$A</definedName>
    <definedName name="ZAVOD_1_ROZSAH">'1. závod'!$A:$CH</definedName>
    <definedName name="ZAVOD_2_ROZSAH">'2. závod'!$A:$CH</definedName>
    <definedName name="zavodnik">'Výsledková listina'!$C$9:$C$128</definedName>
    <definedName name="zluta1">'Základní list'!$C$42:$C$61</definedName>
  </definedNames>
  <calcPr fullCalcOnLoad="1"/>
</workbook>
</file>

<file path=xl/sharedStrings.xml><?xml version="1.0" encoding="utf-8"?>
<sst xmlns="http://schemas.openxmlformats.org/spreadsheetml/2006/main" count="791" uniqueCount="166">
  <si>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</si>
  <si>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</si>
  <si>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</si>
  <si>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</si>
  <si>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</si>
  <si>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</si>
  <si>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</si>
  <si>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</si>
  <si>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</si>
  <si>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</si>
  <si>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</si>
  <si>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</si>
  <si>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</si>
  <si>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</si>
  <si>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</si>
  <si>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</si>
  <si>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</si>
  <si>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</si>
  <si>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</si>
  <si>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</si>
  <si>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</si>
  <si>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</si>
  <si>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</si>
  <si>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</si>
  <si>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</si>
  <si>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</si>
  <si>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</si>
  <si>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</si>
  <si>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</si>
  <si>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</si>
  <si>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</si>
  <si>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</si>
  <si>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</si>
  <si>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</si>
  <si>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</si>
  <si>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</si>
  <si>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</si>
  <si>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</si>
  <si>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</si>
  <si>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</si>
  <si>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</si>
  <si>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</si>
  <si>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</si>
  <si>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</si>
  <si>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</si>
  <si>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</si>
  <si>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</si>
  <si>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</si>
  <si>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</si>
  <si>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</si>
  <si>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</si>
  <si>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</si>
  <si>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</si>
  <si>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</si>
  <si>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</si>
  <si>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</si>
  <si>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</si>
  <si>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</si>
  <si>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</si>
  <si>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</si>
  <si>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</si>
  <si>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Postup: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</si>
  <si>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</si>
  <si>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</si>
  <si>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</si>
  <si>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</si>
  <si>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</si>
  <si>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</si>
  <si>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</si>
  <si>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</si>
  <si>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</si>
  <si>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</si>
  <si>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</si>
  <si>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</si>
  <si>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</si>
  <si>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</si>
  <si>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</si>
  <si>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</si>
  <si>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</si>
  <si>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</si>
  <si>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</si>
  <si>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K</t>
  </si>
  <si>
    <t>L</t>
  </si>
  <si>
    <t>M</t>
  </si>
  <si>
    <t>O</t>
  </si>
  <si>
    <t>P</t>
  </si>
  <si>
    <t>Setřídím tabulku podle sloupců (se záhlavím) (Data seřadit)</t>
  </si>
  <si>
    <t xml:space="preserve">je možno řešit: </t>
  </si>
  <si>
    <t>-na listu x.závod do podpisu napsat důvod, odemknou list a opravit vypočítané úmístění, nebo</t>
  </si>
  <si>
    <t>-na výsledkové listině opravit dotaženou hodnotu umístění</t>
  </si>
  <si>
    <t>Data se dotahují podle údajů uvedených v sloupcích C,D a I,J. Proto je nutno "postavit trať, a nadbytečné řádky klidně odmazat</t>
  </si>
  <si>
    <t>6) GRAF</t>
  </si>
  <si>
    <t>5) Případná diskvalifikace, +5 atd.</t>
  </si>
  <si>
    <t>Q (poč) sestupně</t>
  </si>
  <si>
    <t>S (BODY) vzestupně</t>
  </si>
  <si>
    <t>R (CIPS) sestupně</t>
  </si>
  <si>
    <t>Počet juniorů do 18let (U18,U18Ž)</t>
  </si>
  <si>
    <t>Počet kadetů do 14 let (U14,U14Ž)</t>
  </si>
  <si>
    <t>G</t>
  </si>
  <si>
    <t>I</t>
  </si>
  <si>
    <t>J</t>
  </si>
  <si>
    <t>Zelené označení forhont.</t>
  </si>
  <si>
    <t>Penalizace a napomenutí</t>
  </si>
  <si>
    <t>HLAVNÍ PARTNEŘI RYBÁŘSKÉHO SPORTU:</t>
  </si>
  <si>
    <t>ground</t>
  </si>
  <si>
    <t>závodník</t>
  </si>
  <si>
    <t>družstvo</t>
  </si>
  <si>
    <t>důvod</t>
  </si>
  <si>
    <t>karta</t>
  </si>
  <si>
    <t>Přestupky</t>
  </si>
  <si>
    <t>Počet juniorů do 23let (U23,U23Ž)</t>
  </si>
  <si>
    <t>Počet žen (Ž,U14Ž,U18Ž,U23Ž)</t>
  </si>
  <si>
    <t>©JankuJiri</t>
  </si>
  <si>
    <t>Soutěž družstev</t>
  </si>
  <si>
    <t>ID</t>
  </si>
  <si>
    <t>Družstva</t>
  </si>
  <si>
    <t>Jednotivci</t>
  </si>
  <si>
    <t>velikost dr.</t>
  </si>
  <si>
    <t>pocet dr.</t>
  </si>
  <si>
    <t>SÚS Junior Feeder Team Kapříci MO ČRS Čelákovice</t>
  </si>
  <si>
    <t>Aneta Špitálská</t>
  </si>
  <si>
    <t>Michal ZUMR</t>
  </si>
  <si>
    <t>Lukáš Kapusta</t>
  </si>
  <si>
    <t>Čelákovice</t>
  </si>
  <si>
    <t>S</t>
  </si>
  <si>
    <t>Kominický ššš.ššš.ššš Feeder Team Mo Smečno</t>
  </si>
  <si>
    <t>Staněk Petr</t>
  </si>
  <si>
    <t>Vladislav Pichl</t>
  </si>
  <si>
    <t>Bream Team Genlog</t>
  </si>
  <si>
    <t>František Hudeček</t>
  </si>
  <si>
    <t>Martin Vondra</t>
  </si>
  <si>
    <t>Rudolf Tichý</t>
  </si>
  <si>
    <t>Feeder Team Český Šternberk</t>
  </si>
  <si>
    <t>Vladimír Baranka</t>
  </si>
  <si>
    <t>Marek Veselý</t>
  </si>
  <si>
    <t>Jan Bank</t>
  </si>
  <si>
    <t>Jizera Gorek- MO Brandýs</t>
  </si>
  <si>
    <t>Pietrzyk Piotr</t>
  </si>
  <si>
    <t>Vladimír Horák</t>
  </si>
  <si>
    <t>Best Of Feeder  ČRS</t>
  </si>
  <si>
    <t>Petr Pluchta</t>
  </si>
  <si>
    <t>Tomáš Párys</t>
  </si>
  <si>
    <t>Beronští medvědi</t>
  </si>
  <si>
    <t>Jaroslav Podlaha</t>
  </si>
  <si>
    <t>Adam Podlaha</t>
  </si>
  <si>
    <t>Martin Váňa</t>
  </si>
  <si>
    <t>Smečno</t>
  </si>
  <si>
    <t>Přelouč</t>
  </si>
  <si>
    <t>Pardubice</t>
  </si>
  <si>
    <t>Český Šternberk</t>
  </si>
  <si>
    <t>s</t>
  </si>
  <si>
    <t>Brandýs nad Labem</t>
  </si>
  <si>
    <t>Praha 10</t>
  </si>
  <si>
    <t>Praha 9</t>
  </si>
  <si>
    <t>Beroun</t>
  </si>
  <si>
    <t>Jiří Pech</t>
  </si>
  <si>
    <t>Rakovník</t>
  </si>
  <si>
    <t>Srb Roman</t>
  </si>
  <si>
    <t>Miroslav Tvarůžek</t>
  </si>
  <si>
    <t>Kladno</t>
  </si>
  <si>
    <t>Tomáš Miler</t>
  </si>
  <si>
    <t>Petr Bromovský</t>
  </si>
  <si>
    <t>Špitálský Václav</t>
  </si>
  <si>
    <t>Řezáč Jan</t>
  </si>
  <si>
    <t>Vladimír Vrla</t>
  </si>
  <si>
    <t>Wurz Dalibor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</si>
</sst>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3.5"/>
      <color indexed="8"/>
      <name val="Arial CE"/>
      <family val="0"/>
    </font>
    <font>
      <b/>
      <sz val="4.5"/>
      <color indexed="8"/>
      <name val="Arial CE"/>
      <family val="0"/>
    </font>
    <font>
      <sz val="14.7"/>
      <color indexed="8"/>
      <name val="Arial CE"/>
      <family val="0"/>
    </font>
    <font>
      <sz val="11.75"/>
      <color indexed="8"/>
      <name val="Arial"/>
      <family val="0"/>
    </font>
    <font>
      <sz val="8.35"/>
      <color indexed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11"/>
      </top>
      <bottom style="double">
        <color indexed="11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2" borderId="0" applyNumberFormat="0" applyBorder="0" applyAlignment="0" applyProtection="0"/>
    <xf numFmtId="0" fontId="23" fillId="3" borderId="0" applyNumberFormat="0" applyBorder="0" applyAlignment="0" applyProtection="0"/>
    <xf numFmtId="0" fontId="27" fillId="1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9" fillId="18" borderId="5" applyNumberFormat="0" applyAlignment="0" applyProtection="0"/>
    <xf numFmtId="0" fontId="25" fillId="8" borderId="1" applyNumberFormat="0" applyAlignment="0" applyProtection="0"/>
    <xf numFmtId="0" fontId="28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4" fillId="0" borderId="14" xfId="0" applyFont="1" applyBorder="1" applyAlignment="1" applyProtection="1" quotePrefix="1">
      <alignment horizontal="center" vertical="center" wrapText="1"/>
      <protection hidden="1"/>
    </xf>
    <xf numFmtId="0" fontId="4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13" xfId="0" applyFont="1" applyBorder="1" applyAlignment="1" applyProtection="1" quotePrefix="1">
      <alignment horizontal="left" vertical="center" wrapText="1"/>
      <protection hidden="1"/>
    </xf>
    <xf numFmtId="0" fontId="4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3" fontId="4" fillId="0" borderId="19" xfId="0" applyNumberFormat="1" applyFont="1" applyBorder="1" applyAlignment="1" applyProtection="1">
      <alignment horizontal="right" vertical="center" wrapText="1"/>
      <protection hidden="1"/>
    </xf>
    <xf numFmtId="3" fontId="4" fillId="0" borderId="17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4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21" xfId="0" applyFont="1" applyBorder="1" applyAlignment="1" applyProtection="1" quotePrefix="1">
      <alignment horizontal="center" vertical="center" wrapText="1"/>
      <protection hidden="1"/>
    </xf>
    <xf numFmtId="0" fontId="4" fillId="0" borderId="22" xfId="0" applyFont="1" applyBorder="1" applyAlignment="1" applyProtection="1" quotePrefix="1">
      <alignment horizontal="center" vertical="center" wrapText="1"/>
      <protection hidden="1"/>
    </xf>
    <xf numFmtId="0" fontId="10" fillId="0" borderId="13" xfId="0" applyFont="1" applyBorder="1" applyAlignment="1" applyProtection="1" quotePrefix="1">
      <alignment horizontal="left" vertical="center" wrapText="1"/>
      <protection hidden="1"/>
    </xf>
    <xf numFmtId="0" fontId="10" fillId="0" borderId="16" xfId="0" applyFont="1" applyBorder="1" applyAlignment="1" applyProtection="1" quotePrefix="1">
      <alignment horizontal="left" vertical="center" wrapText="1"/>
      <protection hidden="1"/>
    </xf>
    <xf numFmtId="0" fontId="11" fillId="0" borderId="17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horizontal="left"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28" xfId="0" applyFont="1" applyFill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31" xfId="0" applyBorder="1" applyAlignment="1" applyProtection="1">
      <alignment horizontal="left" vertical="center" wrapText="1"/>
      <protection hidden="1"/>
    </xf>
    <xf numFmtId="3" fontId="7" fillId="0" borderId="17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14" fillId="0" borderId="24" xfId="0" applyFont="1" applyFill="1" applyBorder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/>
      <protection hidden="1" locked="0"/>
    </xf>
    <xf numFmtId="0" fontId="15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top"/>
      <protection hidden="1" locked="0"/>
    </xf>
    <xf numFmtId="0" fontId="0" fillId="12" borderId="0" xfId="0" applyFill="1" applyAlignment="1" applyProtection="1">
      <alignment vertical="top"/>
      <protection hidden="1" locked="0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vertical="center" wrapText="1"/>
      <protection hidden="1" locked="0"/>
    </xf>
    <xf numFmtId="0" fontId="0" fillId="0" borderId="23" xfId="0" applyBorder="1" applyAlignment="1" applyProtection="1">
      <alignment vertical="center" wrapText="1"/>
      <protection hidden="1" locked="0"/>
    </xf>
    <xf numFmtId="0" fontId="0" fillId="19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right" vertical="center" shrinkToFit="1"/>
      <protection hidden="1" locked="0"/>
    </xf>
    <xf numFmtId="0" fontId="2" fillId="0" borderId="17" xfId="0" applyFont="1" applyFill="1" applyBorder="1" applyAlignment="1" applyProtection="1">
      <alignment horizontal="center" vertical="center" shrinkToFit="1"/>
      <protection hidden="1" locked="0"/>
    </xf>
    <xf numFmtId="0" fontId="2" fillId="0" borderId="0" xfId="0" applyFont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vertical="center" shrinkToFit="1"/>
      <protection hidden="1"/>
    </xf>
    <xf numFmtId="0" fontId="2" fillId="0" borderId="19" xfId="0" applyFont="1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 locked="0"/>
    </xf>
    <xf numFmtId="0" fontId="2" fillId="0" borderId="17" xfId="0" applyFont="1" applyFill="1" applyBorder="1" applyAlignment="1" applyProtection="1">
      <alignment horizontal="left" vertical="center" shrinkToFit="1"/>
      <protection hidden="1"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34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35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right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right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right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right" vertical="center"/>
      <protection hidden="1"/>
    </xf>
    <xf numFmtId="0" fontId="2" fillId="0" borderId="37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42" xfId="0" applyFont="1" applyBorder="1" applyAlignment="1" applyProtection="1">
      <alignment horizontal="left" vertical="center" wrapText="1"/>
      <protection hidden="1" locked="0"/>
    </xf>
    <xf numFmtId="0" fontId="2" fillId="0" borderId="38" xfId="0" applyFont="1" applyBorder="1" applyAlignment="1" applyProtection="1">
      <alignment horizontal="left" vertical="center" wrapText="1"/>
      <protection hidden="1" locked="0"/>
    </xf>
    <xf numFmtId="0" fontId="2" fillId="0" borderId="26" xfId="0" applyFont="1" applyBorder="1" applyAlignment="1" applyProtection="1">
      <alignment horizontal="left" vertical="center" wrapText="1"/>
      <protection hidden="1" locked="0"/>
    </xf>
    <xf numFmtId="0" fontId="2" fillId="0" borderId="0" xfId="0" applyFont="1" applyFill="1" applyAlignment="1" applyProtection="1">
      <alignment horizontal="center" vertical="center"/>
      <protection hidden="1" locked="0"/>
    </xf>
    <xf numFmtId="0" fontId="2" fillId="0" borderId="17" xfId="0" applyFont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hidden="1" locked="0"/>
    </xf>
    <xf numFmtId="0" fontId="0" fillId="0" borderId="17" xfId="0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vertical="center" shrinkToFit="1"/>
      <protection hidden="1"/>
    </xf>
    <xf numFmtId="0" fontId="2" fillId="0" borderId="17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vertical="center" shrinkToFit="1"/>
      <protection hidden="1"/>
    </xf>
    <xf numFmtId="0" fontId="0" fillId="0" borderId="19" xfId="0" applyBorder="1" applyAlignment="1" applyProtection="1">
      <alignment vertical="center" shrinkToFit="1"/>
      <protection hidden="1"/>
    </xf>
    <xf numFmtId="0" fontId="2" fillId="0" borderId="18" xfId="0" applyFont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 shrinkToFit="1"/>
      <protection hidden="1"/>
    </xf>
    <xf numFmtId="0" fontId="2" fillId="0" borderId="19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center" vertical="center"/>
      <protection hidden="1" locked="0"/>
    </xf>
    <xf numFmtId="0" fontId="2" fillId="0" borderId="17" xfId="0" applyFon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right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top" wrapText="1"/>
      <protection hidden="1" locked="0"/>
    </xf>
    <xf numFmtId="0" fontId="5" fillId="0" borderId="0" xfId="0" applyFont="1" applyAlignment="1" applyProtection="1">
      <alignment horizontal="center" vertical="top" wrapText="1"/>
      <protection hidden="1"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13" fillId="0" borderId="27" xfId="0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43" fontId="2" fillId="0" borderId="44" xfId="41" applyFont="1" applyFill="1" applyBorder="1" applyAlignment="1" applyProtection="1">
      <alignment horizontal="center" vertical="center"/>
      <protection hidden="1"/>
    </xf>
    <xf numFmtId="43" fontId="2" fillId="0" borderId="21" xfId="41" applyFont="1" applyFill="1" applyBorder="1" applyAlignment="1" applyProtection="1">
      <alignment horizontal="center" vertical="center"/>
      <protection hidden="1"/>
    </xf>
    <xf numFmtId="43" fontId="2" fillId="0" borderId="17" xfId="41" applyFont="1" applyFill="1" applyBorder="1" applyAlignment="1" applyProtection="1">
      <alignment horizontal="center" vertical="center"/>
      <protection hidden="1"/>
    </xf>
    <xf numFmtId="43" fontId="2" fillId="0" borderId="24" xfId="41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46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/>
      <protection hidden="1" locked="0"/>
    </xf>
    <xf numFmtId="0" fontId="4" fillId="0" borderId="38" xfId="0" applyFont="1" applyBorder="1" applyAlignment="1" applyProtection="1">
      <alignment horizontal="center" vertical="center"/>
      <protection hidden="1" locked="0"/>
    </xf>
    <xf numFmtId="0" fontId="4" fillId="0" borderId="26" xfId="0" applyFont="1" applyBorder="1" applyAlignment="1" applyProtection="1">
      <alignment horizontal="center" vertical="center"/>
      <protection hidden="1" locked="0"/>
    </xf>
    <xf numFmtId="0" fontId="2" fillId="0" borderId="47" xfId="0" applyFont="1" applyBorder="1" applyAlignment="1" applyProtection="1">
      <alignment horizontal="center" vertical="center" wrapText="1"/>
      <protection hidden="1" locked="0"/>
    </xf>
    <xf numFmtId="0" fontId="2" fillId="0" borderId="48" xfId="0" applyFont="1" applyBorder="1" applyAlignment="1" applyProtection="1">
      <alignment horizontal="center" vertical="center" wrapText="1"/>
      <protection hidden="1" locked="0"/>
    </xf>
    <xf numFmtId="0" fontId="2" fillId="0" borderId="34" xfId="0" applyFont="1" applyBorder="1" applyAlignment="1" applyProtection="1">
      <alignment horizontal="center" vertical="center" wrapText="1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4" fillId="0" borderId="49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/>
      <protection hidden="1" locked="0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52" xfId="0" applyBorder="1" applyAlignment="1">
      <alignment/>
    </xf>
    <xf numFmtId="0" fontId="2" fillId="0" borderId="53" xfId="0" applyFont="1" applyBorder="1" applyAlignment="1" applyProtection="1">
      <alignment horizontal="center" vertical="center"/>
      <protection hidden="1"/>
    </xf>
    <xf numFmtId="0" fontId="0" fillId="0" borderId="36" xfId="0" applyBorder="1" applyAlignment="1">
      <alignment/>
    </xf>
    <xf numFmtId="0" fontId="2" fillId="0" borderId="49" xfId="0" applyFont="1" applyBorder="1" applyAlignment="1" applyProtection="1">
      <alignment horizontal="center" vertical="center"/>
      <protection hidden="1"/>
    </xf>
    <xf numFmtId="0" fontId="0" fillId="0" borderId="38" xfId="0" applyBorder="1" applyAlignment="1">
      <alignment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right" vertical="center"/>
      <protection hidden="1"/>
    </xf>
    <xf numFmtId="0" fontId="2" fillId="0" borderId="37" xfId="0" applyFont="1" applyFill="1" applyBorder="1" applyAlignment="1" applyProtection="1">
      <alignment horizontal="right" vertical="center" shrinkToFit="1"/>
      <protection hidden="1" locked="0"/>
    </xf>
    <xf numFmtId="0" fontId="2" fillId="0" borderId="25" xfId="0" applyFont="1" applyFill="1" applyBorder="1" applyAlignment="1" applyProtection="1">
      <alignment horizontal="right" vertical="center" shrinkToFit="1"/>
      <protection hidden="1" locked="0"/>
    </xf>
    <xf numFmtId="0" fontId="2" fillId="0" borderId="38" xfId="0" applyFont="1" applyFill="1" applyBorder="1" applyAlignment="1" applyProtection="1">
      <alignment horizontal="left" vertical="center" shrinkToFit="1"/>
      <protection hidden="1" locked="0"/>
    </xf>
    <xf numFmtId="0" fontId="2" fillId="0" borderId="26" xfId="0" applyFont="1" applyFill="1" applyBorder="1" applyAlignment="1" applyProtection="1">
      <alignment horizontal="left" vertical="center" shrinkToFit="1"/>
      <protection hidden="1" locked="0"/>
    </xf>
    <xf numFmtId="0" fontId="2" fillId="19" borderId="38" xfId="0" applyFont="1" applyFill="1" applyBorder="1" applyAlignment="1" applyProtection="1">
      <alignment horizontal="left" vertical="center" shrinkToFit="1"/>
      <protection hidden="1" locked="0"/>
    </xf>
    <xf numFmtId="0" fontId="2" fillId="0" borderId="42" xfId="0" applyFont="1" applyFill="1" applyBorder="1" applyAlignment="1" applyProtection="1">
      <alignment horizontal="left" vertical="center" wrapText="1"/>
      <protection hidden="1" locked="0"/>
    </xf>
    <xf numFmtId="0" fontId="2" fillId="0" borderId="38" xfId="0" applyFont="1" applyFill="1" applyBorder="1" applyAlignment="1" applyProtection="1">
      <alignment horizontal="left" vertical="center" wrapText="1"/>
      <protection hidden="1" locked="0"/>
    </xf>
    <xf numFmtId="0" fontId="2" fillId="0" borderId="26" xfId="0" applyFont="1" applyFill="1" applyBorder="1" applyAlignment="1" applyProtection="1">
      <alignment horizontal="left" vertical="center" wrapText="1"/>
      <protection hidden="1" locked="0"/>
    </xf>
    <xf numFmtId="0" fontId="2" fillId="19" borderId="42" xfId="0" applyFont="1" applyFill="1" applyBorder="1" applyAlignment="1" applyProtection="1">
      <alignment horizontal="left" vertical="center" wrapText="1"/>
      <protection hidden="1" locked="0"/>
    </xf>
    <xf numFmtId="0" fontId="2" fillId="19" borderId="38" xfId="0" applyFont="1" applyFill="1" applyBorder="1" applyAlignment="1" applyProtection="1">
      <alignment horizontal="left" vertical="center" wrapText="1"/>
      <protection hidden="1" locked="0"/>
    </xf>
    <xf numFmtId="0" fontId="2" fillId="19" borderId="26" xfId="0" applyFont="1" applyFill="1" applyBorder="1" applyAlignment="1" applyProtection="1">
      <alignment horizontal="left" vertical="center" wrapText="1"/>
      <protection hidden="1" locked="0"/>
    </xf>
    <xf numFmtId="0" fontId="2" fillId="0" borderId="17" xfId="0" applyFont="1" applyFill="1" applyBorder="1" applyAlignment="1" applyProtection="1">
      <alignment horizontal="left" vertical="center" wrapText="1"/>
      <protection hidden="1" locked="0"/>
    </xf>
    <xf numFmtId="0" fontId="2" fillId="19" borderId="17" xfId="0" applyFont="1" applyFill="1" applyBorder="1" applyAlignment="1" applyProtection="1">
      <alignment horizontal="left" vertical="center" wrapText="1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00291252136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fgColor indexed="65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33496343"/>
        <c:axId val="33031632"/>
      </c:barChart>
      <c:catAx>
        <c:axId val="334963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33031632"/>
        <c:crosses val="autoZero"/>
        <c:auto val="1"/>
        <c:lblOffset val="100"/>
        <c:tickLblSkip val="1"/>
        <c:noMultiLvlLbl val="0"/>
      </c:catAx>
      <c:valAx>
        <c:axId val="33031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334963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0725"/>
          <c:w val="0.8355"/>
          <c:h val="0.9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A až C'!$C$3:$H$3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C'!$E$5:$E$64</c:f>
              <c:numCache>
                <c:ptCount val="60"/>
                <c:pt idx="0">
                  <c:v>13600</c:v>
                </c:pt>
                <c:pt idx="1">
                  <c:v>11750</c:v>
                </c:pt>
                <c:pt idx="2">
                  <c:v>8330</c:v>
                </c:pt>
                <c:pt idx="3">
                  <c:v>1350</c:v>
                </c:pt>
                <c:pt idx="4">
                  <c:v>3750</c:v>
                </c:pt>
                <c:pt idx="5">
                  <c:v>10110</c:v>
                </c:pt>
                <c:pt idx="6">
                  <c:v>3670</c:v>
                </c:pt>
                <c:pt idx="7">
                  <c:v>0</c:v>
                </c:pt>
                <c:pt idx="8">
                  <c:v>5170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7070</c:v>
                </c:pt>
                <c:pt idx="21">
                  <c:v>1350</c:v>
                </c:pt>
                <c:pt idx="22">
                  <c:v>3530</c:v>
                </c:pt>
                <c:pt idx="23">
                  <c:v>3520</c:v>
                </c:pt>
                <c:pt idx="24">
                  <c:v>5780</c:v>
                </c:pt>
                <c:pt idx="25">
                  <c:v>5090</c:v>
                </c:pt>
                <c:pt idx="26">
                  <c:v>6700</c:v>
                </c:pt>
                <c:pt idx="27">
                  <c:v>930</c:v>
                </c:pt>
                <c:pt idx="28">
                  <c:v>7470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8140</c:v>
                </c:pt>
                <c:pt idx="41">
                  <c:v>10740</c:v>
                </c:pt>
                <c:pt idx="42">
                  <c:v>1160</c:v>
                </c:pt>
                <c:pt idx="43">
                  <c:v>5510</c:v>
                </c:pt>
                <c:pt idx="44">
                  <c:v>1660</c:v>
                </c:pt>
                <c:pt idx="45">
                  <c:v>9640</c:v>
                </c:pt>
                <c:pt idx="46">
                  <c:v>780</c:v>
                </c:pt>
                <c:pt idx="47">
                  <c:v>2260</c:v>
                </c:pt>
                <c:pt idx="48">
                  <c:v>6620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A až C'!$I$3:$N$3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C'!$K$5:$K$64</c:f>
              <c:numCache>
                <c:ptCount val="60"/>
                <c:pt idx="0">
                  <c:v>18750</c:v>
                </c:pt>
                <c:pt idx="1">
                  <c:v>5590</c:v>
                </c:pt>
                <c:pt idx="2">
                  <c:v>7130</c:v>
                </c:pt>
                <c:pt idx="3">
                  <c:v>7150</c:v>
                </c:pt>
                <c:pt idx="4">
                  <c:v>2650</c:v>
                </c:pt>
                <c:pt idx="5">
                  <c:v>3890</c:v>
                </c:pt>
                <c:pt idx="6">
                  <c:v>7880</c:v>
                </c:pt>
                <c:pt idx="7">
                  <c:v>8710</c:v>
                </c:pt>
                <c:pt idx="8">
                  <c:v>20180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3090</c:v>
                </c:pt>
                <c:pt idx="21">
                  <c:v>0</c:v>
                </c:pt>
                <c:pt idx="22">
                  <c:v>2160</c:v>
                </c:pt>
                <c:pt idx="23">
                  <c:v>7650</c:v>
                </c:pt>
                <c:pt idx="24">
                  <c:v>7360</c:v>
                </c:pt>
                <c:pt idx="25">
                  <c:v>11480</c:v>
                </c:pt>
                <c:pt idx="26">
                  <c:v>1250</c:v>
                </c:pt>
                <c:pt idx="27">
                  <c:v>5180</c:v>
                </c:pt>
                <c:pt idx="28">
                  <c:v>6210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100</c:v>
                </c:pt>
                <c:pt idx="41">
                  <c:v>5650</c:v>
                </c:pt>
                <c:pt idx="42">
                  <c:v>12000</c:v>
                </c:pt>
                <c:pt idx="43">
                  <c:v>12650</c:v>
                </c:pt>
                <c:pt idx="44">
                  <c:v>1450</c:v>
                </c:pt>
                <c:pt idx="45">
                  <c:v>380</c:v>
                </c:pt>
                <c:pt idx="46">
                  <c:v>12830</c:v>
                </c:pt>
                <c:pt idx="47">
                  <c:v>1990</c:v>
                </c:pt>
                <c:pt idx="48">
                  <c:v>9980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gapWidth val="10"/>
        <c:axId val="28849233"/>
        <c:axId val="58316506"/>
      </c:barChart>
      <c:catAx>
        <c:axId val="28849233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58316506"/>
        <c:crosses val="autoZero"/>
        <c:auto val="1"/>
        <c:lblOffset val="100"/>
        <c:tickLblSkip val="1"/>
        <c:noMultiLvlLbl val="0"/>
      </c:catAx>
      <c:valAx>
        <c:axId val="5831650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492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75"/>
          <c:y val="0.04675"/>
          <c:w val="0.12"/>
          <c:h val="0.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55086507"/>
        <c:axId val="26016516"/>
      </c:barChart>
      <c:catAx>
        <c:axId val="550865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26016516"/>
        <c:crosses val="autoZero"/>
        <c:auto val="1"/>
        <c:lblOffset val="100"/>
        <c:tickLblSkip val="1"/>
        <c:noMultiLvlLbl val="0"/>
      </c:catAx>
      <c:valAx>
        <c:axId val="26016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55086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0075"/>
          <c:w val="0.84775"/>
          <c:h val="0.99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D až F'!$C$3:$H$3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F'!$E$5:$E$64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D až F'!$I$3:$N$3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F'!$K$5:$K$64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gapWidth val="10"/>
        <c:axId val="32822053"/>
        <c:axId val="26963022"/>
      </c:barChart>
      <c:catAx>
        <c:axId val="32822053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26963022"/>
        <c:crosses val="autoZero"/>
        <c:auto val="1"/>
        <c:lblOffset val="100"/>
        <c:tickLblSkip val="1"/>
        <c:noMultiLvlLbl val="0"/>
      </c:catAx>
      <c:valAx>
        <c:axId val="2696302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22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"/>
          <c:y val="0.07275"/>
          <c:w val="0.1225"/>
          <c:h val="0.0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28</xdr:row>
      <xdr:rowOff>0</xdr:rowOff>
    </xdr:from>
    <xdr:to>
      <xdr:col>13</xdr:col>
      <xdr:colOff>714375</xdr:colOff>
      <xdr:row>30</xdr:row>
      <xdr:rowOff>152400</xdr:rowOff>
    </xdr:to>
    <xdr:pic>
      <xdr:nvPicPr>
        <xdr:cNvPr id="1" name="Picture 6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457575"/>
          <a:ext cx="2257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2</xdr:row>
      <xdr:rowOff>66675</xdr:rowOff>
    </xdr:from>
    <xdr:to>
      <xdr:col>8</xdr:col>
      <xdr:colOff>390525</xdr:colOff>
      <xdr:row>5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51435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95250</xdr:colOff>
      <xdr:row>3</xdr:row>
      <xdr:rowOff>0</xdr:rowOff>
    </xdr:from>
    <xdr:to>
      <xdr:col>13</xdr:col>
      <xdr:colOff>390525</xdr:colOff>
      <xdr:row>5</xdr:row>
      <xdr:rowOff>180975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542925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123825</xdr:colOff>
      <xdr:row>3</xdr:row>
      <xdr:rowOff>0</xdr:rowOff>
    </xdr:from>
    <xdr:to>
      <xdr:col>16</xdr:col>
      <xdr:colOff>447675</xdr:colOff>
      <xdr:row>5</xdr:row>
      <xdr:rowOff>180975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10675" y="542925"/>
          <a:ext cx="1143000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00125" y="0"/>
        <a:ext cx="23107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1819275</xdr:colOff>
      <xdr:row>1</xdr:row>
      <xdr:rowOff>133350</xdr:rowOff>
    </xdr:from>
    <xdr:to>
      <xdr:col>39</xdr:col>
      <xdr:colOff>247650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11658600" y="333375"/>
        <a:ext cx="7839075" cy="2448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28700" y="0"/>
        <a:ext cx="22793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1676400</xdr:colOff>
      <xdr:row>2</xdr:row>
      <xdr:rowOff>95250</xdr:rowOff>
    </xdr:from>
    <xdr:to>
      <xdr:col>38</xdr:col>
      <xdr:colOff>171450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11229975" y="457200"/>
        <a:ext cx="7610475" cy="2437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N125"/>
  <sheetViews>
    <sheetView showGridLines="0" showZeros="0" zoomScalePageLayoutView="0" workbookViewId="0" topLeftCell="A1">
      <selection activeCell="I27" sqref="I27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12.00390625" style="0" customWidth="1"/>
    <col min="14" max="14" width="11.375" style="0" customWidth="1"/>
  </cols>
  <sheetData>
    <row r="1" spans="1:14" ht="12.75">
      <c r="A1" s="166" t="s">
        <v>20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3:14" ht="12.75">
      <c r="C2" s="167" t="s">
        <v>7</v>
      </c>
      <c r="D2" s="167"/>
      <c r="E2" s="25"/>
      <c r="J2" s="28"/>
      <c r="K2" s="28"/>
      <c r="L2" s="28"/>
      <c r="M2" s="28"/>
      <c r="N2" s="86"/>
    </row>
    <row r="3" spans="3:14" ht="15.75">
      <c r="C3" s="167" t="s">
        <v>8</v>
      </c>
      <c r="D3" s="167"/>
      <c r="E3" s="26"/>
      <c r="J3" s="28"/>
      <c r="K3" s="28"/>
      <c r="L3" s="28"/>
      <c r="M3" s="28"/>
      <c r="N3" s="86"/>
    </row>
    <row r="4" spans="3:14" ht="12.75">
      <c r="C4" s="55" t="s">
        <v>51</v>
      </c>
      <c r="D4" s="77"/>
      <c r="E4" s="76" t="s">
        <v>52</v>
      </c>
      <c r="F4" s="77"/>
      <c r="J4" s="28"/>
      <c r="K4" s="28"/>
      <c r="L4" s="28"/>
      <c r="M4" s="28"/>
      <c r="N4" s="86"/>
    </row>
    <row r="5" spans="3:14" ht="15.75">
      <c r="C5" s="167" t="s">
        <v>9</v>
      </c>
      <c r="D5" s="167"/>
      <c r="E5" s="78"/>
      <c r="J5" s="28"/>
      <c r="K5" s="28"/>
      <c r="L5" s="28"/>
      <c r="M5" s="28"/>
      <c r="N5" s="86"/>
    </row>
    <row r="6" spans="3:14" ht="15.75">
      <c r="C6" s="167" t="s">
        <v>21</v>
      </c>
      <c r="D6" s="167"/>
      <c r="E6" s="79"/>
      <c r="J6" s="28"/>
      <c r="K6" s="28"/>
      <c r="L6" s="28"/>
      <c r="M6" s="28"/>
      <c r="N6" s="86"/>
    </row>
    <row r="7" spans="2:14" ht="12.75">
      <c r="B7" s="13"/>
      <c r="C7" s="165"/>
      <c r="D7" s="165"/>
      <c r="E7" s="165"/>
      <c r="J7" s="28"/>
      <c r="K7" s="28"/>
      <c r="L7" s="28"/>
      <c r="M7" s="28"/>
      <c r="N7" s="86"/>
    </row>
    <row r="8" spans="1:14" ht="12.75" customHeight="1">
      <c r="A8" s="169" t="s">
        <v>17</v>
      </c>
      <c r="B8" s="169" t="s">
        <v>19</v>
      </c>
      <c r="C8" s="173" t="s">
        <v>22</v>
      </c>
      <c r="D8" s="174"/>
      <c r="E8" s="169" t="s">
        <v>25</v>
      </c>
      <c r="F8" s="169"/>
      <c r="G8" s="169"/>
      <c r="H8" s="169"/>
      <c r="I8" s="164" t="s">
        <v>26</v>
      </c>
      <c r="J8" s="164"/>
      <c r="K8" s="164" t="s">
        <v>27</v>
      </c>
      <c r="L8" s="164"/>
      <c r="M8" s="164" t="s">
        <v>33</v>
      </c>
      <c r="N8" s="164"/>
    </row>
    <row r="9" spans="1:14" s="19" customFormat="1" ht="25.5">
      <c r="A9" s="169"/>
      <c r="B9" s="169"/>
      <c r="C9" s="20" t="s">
        <v>38</v>
      </c>
      <c r="D9" s="20" t="s">
        <v>39</v>
      </c>
      <c r="E9" s="169"/>
      <c r="F9" s="169"/>
      <c r="G9" s="169"/>
      <c r="H9" s="169"/>
      <c r="I9" s="20" t="s">
        <v>28</v>
      </c>
      <c r="J9" s="20" t="s">
        <v>29</v>
      </c>
      <c r="K9" s="20" t="s">
        <v>32</v>
      </c>
      <c r="L9" s="20" t="s">
        <v>34</v>
      </c>
      <c r="M9" s="20" t="s">
        <v>32</v>
      </c>
      <c r="N9" s="20" t="s">
        <v>34</v>
      </c>
    </row>
    <row r="10" spans="1:14" s="19" customFormat="1" ht="15.75">
      <c r="A10" s="168" t="s">
        <v>23</v>
      </c>
      <c r="B10" s="168"/>
      <c r="C10" s="22">
        <f>SUM(C11:C25)</f>
        <v>27</v>
      </c>
      <c r="D10" s="22">
        <f>SUM(D11:D25)</f>
        <v>27</v>
      </c>
      <c r="E10" s="170" t="s">
        <v>23</v>
      </c>
      <c r="F10" s="171"/>
      <c r="G10" s="171"/>
      <c r="H10" s="172"/>
      <c r="I10" s="23">
        <f>SUM(I11:I18)</f>
        <v>145680</v>
      </c>
      <c r="J10" s="24">
        <f aca="true" t="shared" si="0" ref="J10:J25">IF(I10&gt;0,I10/$C10,"")</f>
        <v>5395.555555555556</v>
      </c>
      <c r="K10" s="24">
        <f>SUM(K11:K18)</f>
        <v>183340</v>
      </c>
      <c r="L10" s="24">
        <f aca="true" t="shared" si="1" ref="L10:L25">IF(K10&gt;0,K10/$D10,"")</f>
        <v>6790.37037037037</v>
      </c>
      <c r="M10" s="24">
        <f>SUM(M11:M18)</f>
        <v>329020</v>
      </c>
      <c r="N10" s="24">
        <f>IF(M10&gt;0,M10/($C10+$D10),"")</f>
        <v>6092.962962962963</v>
      </c>
    </row>
    <row r="11" spans="1:14" ht="15.75">
      <c r="A11" s="27" t="s">
        <v>56</v>
      </c>
      <c r="B11" s="21">
        <v>4</v>
      </c>
      <c r="C11" s="47">
        <f>IF(ISBLANK($A11),"",COUNTA('1. závod'!D$6:D$35))</f>
        <v>9</v>
      </c>
      <c r="D11" s="80">
        <f>IF(ISBLANK($A11),"",COUNTA('2. závod'!D$6:D$35))</f>
        <v>9</v>
      </c>
      <c r="E11" s="163"/>
      <c r="F11" s="163"/>
      <c r="G11" s="163"/>
      <c r="H11" s="163"/>
      <c r="I11" s="81">
        <f>SUM('1. závod'!D$6:D$35)</f>
        <v>57730</v>
      </c>
      <c r="J11" s="24">
        <f t="shared" si="0"/>
        <v>6414.444444444444</v>
      </c>
      <c r="K11" s="81">
        <f>SUM('2. závod'!D$6:D$35)</f>
        <v>81930</v>
      </c>
      <c r="L11" s="24">
        <f t="shared" si="1"/>
        <v>9103.333333333334</v>
      </c>
      <c r="M11" s="81">
        <f aca="true" t="shared" si="2" ref="M11:M18">SUM(I11,K11)</f>
        <v>139660</v>
      </c>
      <c r="N11" s="24">
        <f>IF(M11&gt;0,M11/($C11+$D11),"")</f>
        <v>7758.888888888889</v>
      </c>
    </row>
    <row r="12" spans="1:14" ht="15.75">
      <c r="A12" s="27" t="s">
        <v>57</v>
      </c>
      <c r="B12" s="21">
        <f>IF(ISBLANK(A12),"",B11+6)</f>
        <v>10</v>
      </c>
      <c r="C12" s="47">
        <f>IF(ISBLANK($A12),"",COUNTA('1. závod'!J$6:J$35))</f>
        <v>9</v>
      </c>
      <c r="D12" s="80">
        <f>IF(ISBLANK($A12),"",COUNTA('2. závod'!J$6:J$35))</f>
        <v>9</v>
      </c>
      <c r="E12" s="163"/>
      <c r="F12" s="163"/>
      <c r="G12" s="163"/>
      <c r="H12" s="163"/>
      <c r="I12" s="81">
        <f>SUM('1. závod'!J$6:J$35)</f>
        <v>41440</v>
      </c>
      <c r="J12" s="24">
        <f t="shared" si="0"/>
        <v>4604.444444444444</v>
      </c>
      <c r="K12" s="81">
        <f>SUM('2. závod'!J$6:J$35)</f>
        <v>44380</v>
      </c>
      <c r="L12" s="24">
        <f t="shared" si="1"/>
        <v>4931.111111111111</v>
      </c>
      <c r="M12" s="81">
        <f t="shared" si="2"/>
        <v>85820</v>
      </c>
      <c r="N12" s="24">
        <f aca="true" t="shared" si="3" ref="N12:N25">IF(M12&gt;0,M12/($C12+$D12),"")</f>
        <v>4767.777777777777</v>
      </c>
    </row>
    <row r="13" spans="1:14" ht="15.75">
      <c r="A13" s="27" t="s">
        <v>58</v>
      </c>
      <c r="B13" s="21">
        <f aca="true" t="shared" si="4" ref="B13:B25">IF(ISBLANK(A13),"",B12+6)</f>
        <v>16</v>
      </c>
      <c r="C13" s="47">
        <f>IF(ISBLANK($A13),"",COUNTA('1. závod'!P$6:P$35))</f>
        <v>9</v>
      </c>
      <c r="D13" s="80">
        <f>IF(ISBLANK($A13),"",COUNTA('2. závod'!P$6:P$35))</f>
        <v>9</v>
      </c>
      <c r="E13" s="163"/>
      <c r="F13" s="163"/>
      <c r="G13" s="163"/>
      <c r="H13" s="163"/>
      <c r="I13" s="81">
        <f>SUM('1. závod'!P$6:P$35)</f>
        <v>46510</v>
      </c>
      <c r="J13" s="24">
        <f t="shared" si="0"/>
        <v>5167.777777777777</v>
      </c>
      <c r="K13" s="81">
        <f>SUM('2. závod'!P$6:P$35)</f>
        <v>57030</v>
      </c>
      <c r="L13" s="24">
        <f t="shared" si="1"/>
        <v>6336.666666666667</v>
      </c>
      <c r="M13" s="81">
        <f t="shared" si="2"/>
        <v>103540</v>
      </c>
      <c r="N13" s="24">
        <f t="shared" si="3"/>
        <v>5752.222222222223</v>
      </c>
    </row>
    <row r="14" spans="1:14" ht="15.75">
      <c r="A14" s="27" t="s">
        <v>59</v>
      </c>
      <c r="B14" s="21">
        <f t="shared" si="4"/>
        <v>22</v>
      </c>
      <c r="C14" s="47">
        <f>IF(ISBLANK($A14),"",COUNTA('1. závod'!V$6:V$35))</f>
        <v>0</v>
      </c>
      <c r="D14" s="80">
        <f>IF(ISBLANK($A14),"",COUNTA('2. závod'!V$6:V$35))</f>
        <v>0</v>
      </c>
      <c r="E14" s="163"/>
      <c r="F14" s="163"/>
      <c r="G14" s="163"/>
      <c r="H14" s="163"/>
      <c r="I14" s="81">
        <f>SUM('1. závod'!V$6:V$35)</f>
        <v>0</v>
      </c>
      <c r="J14" s="24">
        <f t="shared" si="0"/>
      </c>
      <c r="K14" s="81">
        <f>SUM('2. závod'!V$6:V$35)</f>
        <v>0</v>
      </c>
      <c r="L14" s="24">
        <f t="shared" si="1"/>
      </c>
      <c r="M14" s="81">
        <f t="shared" si="2"/>
        <v>0</v>
      </c>
      <c r="N14" s="24">
        <f t="shared" si="3"/>
      </c>
    </row>
    <row r="15" spans="1:14" ht="15.75">
      <c r="A15" s="27" t="s">
        <v>79</v>
      </c>
      <c r="B15" s="21">
        <f t="shared" si="4"/>
        <v>28</v>
      </c>
      <c r="C15" s="47">
        <f>IF(ISBLANK($A15),"",COUNTA('1. závod'!AB$6:AB$35))</f>
        <v>0</v>
      </c>
      <c r="D15" s="80">
        <f>IF(ISBLANK($A15),"",COUNTA('2. závod'!AB$6:AB$35))</f>
        <v>0</v>
      </c>
      <c r="E15" s="163"/>
      <c r="F15" s="163"/>
      <c r="G15" s="163"/>
      <c r="H15" s="163"/>
      <c r="I15" s="81">
        <f>SUM('1. závod'!AB$6:AB$35)</f>
        <v>0</v>
      </c>
      <c r="J15" s="24">
        <f t="shared" si="0"/>
      </c>
      <c r="K15" s="81">
        <f>SUM('2. závod'!AB$6:AB$35)</f>
        <v>0</v>
      </c>
      <c r="L15" s="24">
        <f t="shared" si="1"/>
      </c>
      <c r="M15" s="81">
        <f t="shared" si="2"/>
        <v>0</v>
      </c>
      <c r="N15" s="24">
        <f t="shared" si="3"/>
      </c>
    </row>
    <row r="16" spans="1:14" ht="15.75" hidden="1" outlineLevel="1">
      <c r="A16" s="27" t="s">
        <v>80</v>
      </c>
      <c r="B16" s="21">
        <f t="shared" si="4"/>
        <v>34</v>
      </c>
      <c r="C16" s="47">
        <f>IF(ISBLANK($A16),"",COUNTA('1. závod'!AH$6:AH$35))</f>
        <v>0</v>
      </c>
      <c r="D16" s="80">
        <f>IF(ISBLANK($A16),"",COUNTA('2. závod'!AH$6:AH$35))</f>
        <v>0</v>
      </c>
      <c r="E16" s="163"/>
      <c r="F16" s="163"/>
      <c r="G16" s="163"/>
      <c r="H16" s="163"/>
      <c r="I16" s="81">
        <f>SUM('1. závod'!AH$6:AH$35)</f>
        <v>0</v>
      </c>
      <c r="J16" s="24">
        <f t="shared" si="0"/>
      </c>
      <c r="K16" s="81">
        <f>SUM('2. závod'!AH$6:AH$35)</f>
        <v>0</v>
      </c>
      <c r="L16" s="24">
        <f t="shared" si="1"/>
      </c>
      <c r="M16" s="81">
        <f t="shared" si="2"/>
        <v>0</v>
      </c>
      <c r="N16" s="24">
        <f t="shared" si="3"/>
      </c>
    </row>
    <row r="17" spans="1:14" ht="15.75" hidden="1" outlineLevel="1">
      <c r="A17" s="27" t="s">
        <v>98</v>
      </c>
      <c r="B17" s="21">
        <f t="shared" si="4"/>
        <v>40</v>
      </c>
      <c r="C17" s="47">
        <f>IF(ISBLANK($A17),"",COUNTA('1. závod'!AN$6:AN$35))</f>
        <v>0</v>
      </c>
      <c r="D17" s="80">
        <f>IF(ISBLANK($A17),"",COUNTA('2. závod'!AN$6:AN$35))</f>
        <v>0</v>
      </c>
      <c r="E17" s="163"/>
      <c r="F17" s="163"/>
      <c r="G17" s="163"/>
      <c r="H17" s="163"/>
      <c r="I17" s="81">
        <f>SUM('1. závod'!AN$6:AN$35)</f>
        <v>0</v>
      </c>
      <c r="J17" s="24">
        <f t="shared" si="0"/>
      </c>
      <c r="K17" s="81">
        <f>SUM('2. závod'!AN$6:AN$35)</f>
        <v>0</v>
      </c>
      <c r="L17" s="24">
        <f t="shared" si="1"/>
      </c>
      <c r="M17" s="81">
        <f t="shared" si="2"/>
        <v>0</v>
      </c>
      <c r="N17" s="24">
        <f t="shared" si="3"/>
      </c>
    </row>
    <row r="18" spans="1:14" ht="15.75" hidden="1" outlineLevel="1">
      <c r="A18" s="27" t="s">
        <v>60</v>
      </c>
      <c r="B18" s="21">
        <f t="shared" si="4"/>
        <v>46</v>
      </c>
      <c r="C18" s="47">
        <f>IF(ISBLANK($A18),"",COUNTA('1. závod'!AT$6:AT$35))</f>
        <v>0</v>
      </c>
      <c r="D18" s="80">
        <f>IF(ISBLANK($A18),"",COUNTA('2. závod'!AT$6:AT$35))</f>
        <v>0</v>
      </c>
      <c r="E18" s="163"/>
      <c r="F18" s="163"/>
      <c r="G18" s="163"/>
      <c r="H18" s="163"/>
      <c r="I18" s="81">
        <f>SUM('1. závod'!AT$6:AT$35)</f>
        <v>0</v>
      </c>
      <c r="J18" s="24">
        <f t="shared" si="0"/>
      </c>
      <c r="K18" s="81">
        <f>SUM('2. závod'!AT$6:AT$35)</f>
        <v>0</v>
      </c>
      <c r="L18" s="24">
        <f t="shared" si="1"/>
      </c>
      <c r="M18" s="81">
        <f t="shared" si="2"/>
        <v>0</v>
      </c>
      <c r="N18" s="24">
        <f t="shared" si="3"/>
      </c>
    </row>
    <row r="19" spans="1:14" ht="15.75" hidden="1" outlineLevel="1">
      <c r="A19" s="27" t="s">
        <v>99</v>
      </c>
      <c r="B19" s="21">
        <f t="shared" si="4"/>
        <v>52</v>
      </c>
      <c r="C19" s="47">
        <f>IF(ISBLANK($A19),"",COUNTA('1. závod'!AZ$6:AZ$35))</f>
        <v>0</v>
      </c>
      <c r="D19" s="80">
        <f>IF(ISBLANK($A19),"",COUNTA('2. závod'!AZ$6:AZ$35))</f>
        <v>0</v>
      </c>
      <c r="E19" s="163"/>
      <c r="F19" s="163"/>
      <c r="G19" s="163"/>
      <c r="H19" s="163"/>
      <c r="I19" s="81">
        <f>SUM('1. závod'!AZ$6:AZ$35)</f>
        <v>0</v>
      </c>
      <c r="J19" s="24">
        <f t="shared" si="0"/>
      </c>
      <c r="K19" s="81">
        <f>SUM('2. závod'!AZ$6:AZ$35)</f>
        <v>0</v>
      </c>
      <c r="L19" s="24">
        <f t="shared" si="1"/>
      </c>
      <c r="M19" s="81">
        <f aca="true" t="shared" si="5" ref="M19:M25">SUM(I19,K19)</f>
        <v>0</v>
      </c>
      <c r="N19" s="24">
        <f t="shared" si="3"/>
      </c>
    </row>
    <row r="20" spans="1:14" ht="15.75" hidden="1" outlineLevel="1">
      <c r="A20" s="27" t="s">
        <v>100</v>
      </c>
      <c r="B20" s="21">
        <f t="shared" si="4"/>
        <v>58</v>
      </c>
      <c r="C20" s="47">
        <f>IF(ISBLANK($A20),"",COUNTA('1. závod'!BF$6:BF$35))</f>
        <v>0</v>
      </c>
      <c r="D20" s="80">
        <f>IF(ISBLANK($A20),"",COUNTA('2. závod'!BF$6:BF$35))</f>
        <v>0</v>
      </c>
      <c r="E20" s="163"/>
      <c r="F20" s="163"/>
      <c r="G20" s="163"/>
      <c r="H20" s="163"/>
      <c r="I20" s="81">
        <f>SUM('1. závod'!BF$6:BF$35)</f>
        <v>0</v>
      </c>
      <c r="J20" s="24">
        <f t="shared" si="0"/>
      </c>
      <c r="K20" s="81">
        <f>SUM('2. závod'!BF$6:BF$35)</f>
        <v>0</v>
      </c>
      <c r="L20" s="24">
        <f t="shared" si="1"/>
      </c>
      <c r="M20" s="81">
        <f t="shared" si="5"/>
        <v>0</v>
      </c>
      <c r="N20" s="24">
        <f t="shared" si="3"/>
      </c>
    </row>
    <row r="21" spans="1:14" ht="15.75" hidden="1" outlineLevel="1">
      <c r="A21" s="27" t="s">
        <v>81</v>
      </c>
      <c r="B21" s="21">
        <f t="shared" si="4"/>
        <v>64</v>
      </c>
      <c r="C21" s="47">
        <f>IF(ISBLANK($A21),"",COUNTA('1. závod'!BL$6:BL$35))</f>
        <v>0</v>
      </c>
      <c r="D21" s="80">
        <f>IF(ISBLANK($A21),"",COUNTA('2. závod'!BL$6:BL$35))</f>
        <v>0</v>
      </c>
      <c r="E21" s="163"/>
      <c r="F21" s="163"/>
      <c r="G21" s="163"/>
      <c r="H21" s="163"/>
      <c r="I21" s="81">
        <f>SUM('1. závod'!BL$6:BL$35)</f>
        <v>0</v>
      </c>
      <c r="J21" s="24">
        <f t="shared" si="0"/>
      </c>
      <c r="K21" s="81">
        <f>SUM('2. závod'!BL$6:BL$35)</f>
        <v>0</v>
      </c>
      <c r="L21" s="24">
        <f t="shared" si="1"/>
      </c>
      <c r="M21" s="81">
        <f t="shared" si="5"/>
        <v>0</v>
      </c>
      <c r="N21" s="24">
        <f t="shared" si="3"/>
      </c>
    </row>
    <row r="22" spans="1:14" ht="15.75" hidden="1" outlineLevel="1">
      <c r="A22" s="27" t="s">
        <v>82</v>
      </c>
      <c r="B22" s="21">
        <f t="shared" si="4"/>
        <v>70</v>
      </c>
      <c r="C22" s="47">
        <f>IF(ISBLANK($A22),"",COUNTA('1. závod'!BQ$6:BQ$35))</f>
        <v>0</v>
      </c>
      <c r="D22" s="80">
        <f>IF(ISBLANK($A22),"",COUNTA('2. závod'!BQ$6:BQ$35))</f>
        <v>0</v>
      </c>
      <c r="E22" s="163"/>
      <c r="F22" s="163"/>
      <c r="G22" s="163"/>
      <c r="H22" s="163"/>
      <c r="I22" s="81">
        <f>SUM('1. závod'!BQ$6:BQ$35)</f>
        <v>0</v>
      </c>
      <c r="J22" s="24">
        <f t="shared" si="0"/>
      </c>
      <c r="K22" s="81">
        <f>SUM('2. závod'!BQ$6:BQ$35)</f>
        <v>0</v>
      </c>
      <c r="L22" s="24">
        <f t="shared" si="1"/>
      </c>
      <c r="M22" s="81">
        <f t="shared" si="5"/>
        <v>0</v>
      </c>
      <c r="N22" s="24">
        <f t="shared" si="3"/>
      </c>
    </row>
    <row r="23" spans="1:14" ht="15.75" hidden="1" outlineLevel="1">
      <c r="A23" s="27" t="s">
        <v>83</v>
      </c>
      <c r="B23" s="21">
        <f t="shared" si="4"/>
        <v>76</v>
      </c>
      <c r="C23" s="47">
        <f>IF(ISBLANK($A23),"",COUNTA('1. závod'!BV$6:BV$35))</f>
        <v>0</v>
      </c>
      <c r="D23" s="80">
        <f>IF(ISBLANK($A23),"",COUNTA('2. závod'!BV$6:BV$35))</f>
        <v>0</v>
      </c>
      <c r="E23" s="163"/>
      <c r="F23" s="163"/>
      <c r="G23" s="163"/>
      <c r="H23" s="163"/>
      <c r="I23" s="81">
        <f>SUM('1. závod'!BV$6:BV$35)</f>
        <v>0</v>
      </c>
      <c r="J23" s="24">
        <f t="shared" si="0"/>
      </c>
      <c r="K23" s="81">
        <f>SUM('2. závod'!BV$6:BV$35)</f>
        <v>0</v>
      </c>
      <c r="L23" s="24">
        <f t="shared" si="1"/>
      </c>
      <c r="M23" s="81">
        <f t="shared" si="5"/>
        <v>0</v>
      </c>
      <c r="N23" s="24">
        <f t="shared" si="3"/>
      </c>
    </row>
    <row r="24" spans="1:14" ht="15.75" hidden="1" outlineLevel="1">
      <c r="A24" s="27" t="s">
        <v>84</v>
      </c>
      <c r="B24" s="21">
        <f t="shared" si="4"/>
        <v>82</v>
      </c>
      <c r="C24" s="47">
        <f>IF(ISBLANK($A24),"",COUNTA('1. závod'!CA$6:CA$35))</f>
        <v>0</v>
      </c>
      <c r="D24" s="80">
        <f>IF(ISBLANK($A24),"",COUNTA('2. závod'!CA$6:CA$35))</f>
        <v>0</v>
      </c>
      <c r="E24" s="163"/>
      <c r="F24" s="163"/>
      <c r="G24" s="163"/>
      <c r="H24" s="163"/>
      <c r="I24" s="81">
        <f>SUM('1. závod'!CA$6:CA$35)</f>
        <v>0</v>
      </c>
      <c r="J24" s="24">
        <f t="shared" si="0"/>
      </c>
      <c r="K24" s="81">
        <f>SUM('2. závod'!CA$6:CA$35)</f>
        <v>0</v>
      </c>
      <c r="L24" s="24">
        <f t="shared" si="1"/>
      </c>
      <c r="M24" s="81">
        <f t="shared" si="5"/>
        <v>0</v>
      </c>
      <c r="N24" s="24">
        <f t="shared" si="3"/>
      </c>
    </row>
    <row r="25" spans="1:14" ht="15.75" hidden="1" outlineLevel="1">
      <c r="A25" s="27" t="s">
        <v>85</v>
      </c>
      <c r="B25" s="21">
        <f t="shared" si="4"/>
        <v>88</v>
      </c>
      <c r="C25" s="47">
        <f>IF(ISBLANK($A25),"",COUNTA('1. závod'!CF$6:CF$35))</f>
        <v>0</v>
      </c>
      <c r="D25" s="80">
        <f>IF(ISBLANK($A25),"",COUNTA('2. závod'!CF$6:CF$35))</f>
        <v>0</v>
      </c>
      <c r="E25" s="163"/>
      <c r="F25" s="163"/>
      <c r="G25" s="163"/>
      <c r="H25" s="163"/>
      <c r="I25" s="81">
        <f>SUM('1. závod'!CF$6:CF$35)</f>
        <v>0</v>
      </c>
      <c r="J25" s="24">
        <f t="shared" si="0"/>
      </c>
      <c r="K25" s="81">
        <f>SUM('2. závod'!CF$6:CF$35)</f>
        <v>0</v>
      </c>
      <c r="L25" s="24">
        <f t="shared" si="1"/>
      </c>
      <c r="M25" s="81">
        <f t="shared" si="5"/>
        <v>0</v>
      </c>
      <c r="N25" s="24">
        <f t="shared" si="3"/>
      </c>
    </row>
    <row r="26" spans="1:14" ht="15.75" collapsed="1">
      <c r="A26" s="84"/>
      <c r="B26" s="29"/>
      <c r="C26" s="84"/>
      <c r="D26" s="180" t="s">
        <v>35</v>
      </c>
      <c r="E26" s="180"/>
      <c r="F26" s="180"/>
      <c r="G26" s="180"/>
      <c r="H26" s="85"/>
      <c r="I26" s="82">
        <f>MAX('1. závod'!$D$6:$CF$35)</f>
        <v>13600</v>
      </c>
      <c r="J26" s="30"/>
      <c r="K26" s="82">
        <f>MAX('2. závod'!$D$6:$CF$35)</f>
        <v>20180</v>
      </c>
      <c r="L26" s="30"/>
      <c r="M26" s="82">
        <f>MAX(I26,K26)</f>
        <v>20180</v>
      </c>
      <c r="N26" s="30"/>
    </row>
    <row r="27" spans="10:14" ht="12.75">
      <c r="J27" s="86"/>
      <c r="K27" s="86"/>
      <c r="L27" s="113" t="s">
        <v>103</v>
      </c>
      <c r="M27" s="86"/>
      <c r="N27" s="86"/>
    </row>
    <row r="28" spans="4:14" ht="12.75">
      <c r="D28" s="14" t="s">
        <v>47</v>
      </c>
      <c r="I28" s="14">
        <f>COUNTIF('Výsledková listina'!$D:$D,"*M*")</f>
        <v>0</v>
      </c>
      <c r="J28" s="86"/>
      <c r="K28" s="86"/>
      <c r="L28" s="86"/>
      <c r="M28" s="86"/>
      <c r="N28" s="86"/>
    </row>
    <row r="29" spans="4:14" ht="12.75">
      <c r="D29" s="14" t="s">
        <v>110</v>
      </c>
      <c r="I29" s="14">
        <f>COUNTIF('Výsledková listina'!$D:$D,"*23*")</f>
        <v>0</v>
      </c>
      <c r="J29" s="86"/>
      <c r="K29" s="86"/>
      <c r="L29" s="86"/>
      <c r="M29" s="86"/>
      <c r="N29" s="86"/>
    </row>
    <row r="30" spans="4:14" ht="12.75">
      <c r="D30" s="14" t="s">
        <v>96</v>
      </c>
      <c r="I30" s="14">
        <f>COUNTIF('Výsledková listina'!$D:$D,"*18*")</f>
        <v>0</v>
      </c>
      <c r="J30" s="86"/>
      <c r="K30" s="86"/>
      <c r="L30" s="86"/>
      <c r="M30" s="86"/>
      <c r="N30" s="86"/>
    </row>
    <row r="31" spans="4:14" ht="12.75">
      <c r="D31" s="14" t="s">
        <v>97</v>
      </c>
      <c r="I31" s="14">
        <f>COUNTIF('Výsledková listina'!$D:$D,"*14*")</f>
        <v>0</v>
      </c>
      <c r="J31" s="86"/>
      <c r="K31" s="86"/>
      <c r="L31" s="86"/>
      <c r="M31" s="86"/>
      <c r="N31" s="86"/>
    </row>
    <row r="32" spans="4:14" ht="12.75">
      <c r="D32" s="14" t="s">
        <v>111</v>
      </c>
      <c r="I32" s="14">
        <f>COUNTIF('Výsledková listina'!$D:$D,"*Ž*")</f>
        <v>0</v>
      </c>
      <c r="J32" s="86"/>
      <c r="K32" s="86"/>
      <c r="L32" s="86"/>
      <c r="M32" s="86"/>
      <c r="N32" s="86"/>
    </row>
    <row r="33" spans="4:14" ht="12.75">
      <c r="D33" s="14" t="s">
        <v>48</v>
      </c>
      <c r="I33" s="14">
        <f>COUNTIF('Výsledková listina'!$D:$D,"*H*")</f>
        <v>0</v>
      </c>
      <c r="J33" s="86"/>
      <c r="K33" s="86"/>
      <c r="L33" s="86"/>
      <c r="M33" s="86"/>
      <c r="N33" s="86"/>
    </row>
    <row r="34" spans="1:14" ht="15" customHeight="1">
      <c r="A34" s="175" t="s">
        <v>112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</row>
    <row r="35" spans="1:14" s="28" customFormat="1" ht="12.75">
      <c r="A35" s="107" t="s">
        <v>101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</row>
    <row r="36" spans="1:14" s="28" customFormat="1" ht="12.75">
      <c r="A36" s="112" t="s">
        <v>102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1:14" s="28" customFormat="1" ht="12.75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</row>
    <row r="38" spans="1:14" s="28" customFormat="1" ht="12.75" customHeight="1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</row>
    <row r="39" spans="1:14" s="28" customFormat="1" ht="18">
      <c r="A39" s="177" t="s">
        <v>109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</row>
    <row r="40" spans="1:14" s="28" customFormat="1" ht="12.75">
      <c r="A40" s="13"/>
      <c r="B40" s="13"/>
      <c r="C40" s="116" t="s">
        <v>26</v>
      </c>
      <c r="D40" s="14"/>
      <c r="E40" s="14"/>
      <c r="F40" s="14"/>
      <c r="G40" s="14"/>
      <c r="H40" s="14"/>
      <c r="I40" s="14"/>
      <c r="J40" s="86"/>
      <c r="K40" s="86"/>
      <c r="L40" s="86"/>
      <c r="M40" s="178"/>
      <c r="N40" s="179"/>
    </row>
    <row r="41" spans="3:14" ht="12.75">
      <c r="C41" s="149" t="s">
        <v>105</v>
      </c>
      <c r="D41" s="149"/>
      <c r="E41" s="150" t="s">
        <v>106</v>
      </c>
      <c r="F41" s="151"/>
      <c r="G41" s="152"/>
      <c r="H41" s="117" t="s">
        <v>104</v>
      </c>
      <c r="I41" s="117" t="s">
        <v>31</v>
      </c>
      <c r="J41" s="157" t="s">
        <v>107</v>
      </c>
      <c r="K41" s="157"/>
      <c r="L41" s="157"/>
      <c r="M41" s="157"/>
      <c r="N41" s="118" t="s">
        <v>108</v>
      </c>
    </row>
    <row r="42" spans="3:14" ht="12.75">
      <c r="C42" s="158"/>
      <c r="D42" s="159"/>
      <c r="E42" s="160"/>
      <c r="F42" s="161"/>
      <c r="G42" s="162"/>
      <c r="H42" s="119"/>
      <c r="I42" s="119"/>
      <c r="J42" s="156"/>
      <c r="K42" s="156"/>
      <c r="L42" s="156"/>
      <c r="M42" s="156"/>
      <c r="N42" s="120"/>
    </row>
    <row r="43" spans="3:14" ht="12.75">
      <c r="C43" s="158"/>
      <c r="D43" s="159"/>
      <c r="E43" s="160"/>
      <c r="F43" s="161"/>
      <c r="G43" s="162"/>
      <c r="H43" s="119"/>
      <c r="I43" s="119"/>
      <c r="J43" s="156"/>
      <c r="K43" s="156"/>
      <c r="L43" s="156"/>
      <c r="M43" s="156"/>
      <c r="N43" s="120"/>
    </row>
    <row r="44" spans="3:14" ht="12.75">
      <c r="C44" s="158"/>
      <c r="D44" s="159"/>
      <c r="E44" s="160"/>
      <c r="F44" s="161"/>
      <c r="G44" s="162"/>
      <c r="H44" s="119"/>
      <c r="I44" s="119"/>
      <c r="J44" s="156"/>
      <c r="K44" s="156"/>
      <c r="L44" s="156"/>
      <c r="M44" s="156"/>
      <c r="N44" s="120"/>
    </row>
    <row r="45" spans="3:14" ht="12.75">
      <c r="C45" s="158"/>
      <c r="D45" s="159"/>
      <c r="E45" s="160"/>
      <c r="F45" s="161"/>
      <c r="G45" s="162"/>
      <c r="H45" s="119"/>
      <c r="I45" s="119"/>
      <c r="J45" s="156"/>
      <c r="K45" s="156"/>
      <c r="L45" s="156"/>
      <c r="M45" s="156"/>
      <c r="N45" s="120"/>
    </row>
    <row r="46" spans="3:14" ht="12.75">
      <c r="C46" s="158"/>
      <c r="D46" s="159"/>
      <c r="E46" s="160"/>
      <c r="F46" s="161"/>
      <c r="G46" s="162"/>
      <c r="H46" s="119"/>
      <c r="I46" s="119"/>
      <c r="J46" s="156"/>
      <c r="K46" s="156"/>
      <c r="L46" s="156"/>
      <c r="M46" s="156"/>
      <c r="N46" s="120"/>
    </row>
    <row r="47" spans="3:14" ht="12.75">
      <c r="C47" s="158"/>
      <c r="D47" s="159"/>
      <c r="E47" s="160"/>
      <c r="F47" s="161"/>
      <c r="G47" s="162"/>
      <c r="H47" s="119"/>
      <c r="I47" s="119"/>
      <c r="J47" s="156"/>
      <c r="K47" s="156"/>
      <c r="L47" s="156"/>
      <c r="M47" s="156"/>
      <c r="N47" s="120"/>
    </row>
    <row r="48" spans="3:14" ht="12.75">
      <c r="C48" s="158"/>
      <c r="D48" s="159"/>
      <c r="E48" s="160"/>
      <c r="F48" s="161"/>
      <c r="G48" s="162"/>
      <c r="H48" s="119"/>
      <c r="I48" s="119"/>
      <c r="J48" s="156"/>
      <c r="K48" s="156"/>
      <c r="L48" s="156"/>
      <c r="M48" s="156"/>
      <c r="N48" s="120"/>
    </row>
    <row r="49" spans="3:14" ht="12.75">
      <c r="C49" s="158"/>
      <c r="D49" s="159"/>
      <c r="E49" s="160"/>
      <c r="F49" s="161"/>
      <c r="G49" s="162"/>
      <c r="H49" s="119"/>
      <c r="I49" s="119"/>
      <c r="J49" s="156"/>
      <c r="K49" s="156"/>
      <c r="L49" s="156"/>
      <c r="M49" s="156"/>
      <c r="N49" s="120"/>
    </row>
    <row r="50" spans="3:14" ht="12.75">
      <c r="C50" s="158"/>
      <c r="D50" s="159"/>
      <c r="E50" s="160"/>
      <c r="F50" s="161"/>
      <c r="G50" s="162"/>
      <c r="H50" s="119"/>
      <c r="I50" s="119"/>
      <c r="J50" s="156"/>
      <c r="K50" s="156"/>
      <c r="L50" s="156"/>
      <c r="M50" s="156"/>
      <c r="N50" s="120"/>
    </row>
    <row r="51" spans="3:14" ht="12.75">
      <c r="C51" s="158"/>
      <c r="D51" s="159"/>
      <c r="E51" s="160"/>
      <c r="F51" s="161"/>
      <c r="G51" s="162"/>
      <c r="H51" s="119"/>
      <c r="I51" s="119"/>
      <c r="J51" s="156"/>
      <c r="K51" s="156"/>
      <c r="L51" s="156"/>
      <c r="M51" s="156"/>
      <c r="N51" s="120"/>
    </row>
    <row r="52" spans="3:14" ht="12.75">
      <c r="C52" s="158"/>
      <c r="D52" s="159"/>
      <c r="E52" s="160"/>
      <c r="F52" s="161"/>
      <c r="G52" s="162"/>
      <c r="H52" s="119"/>
      <c r="I52" s="119"/>
      <c r="J52" s="156"/>
      <c r="K52" s="156"/>
      <c r="L52" s="156"/>
      <c r="M52" s="156"/>
      <c r="N52" s="120"/>
    </row>
    <row r="53" spans="3:14" ht="12.75">
      <c r="C53" s="158"/>
      <c r="D53" s="159"/>
      <c r="E53" s="160"/>
      <c r="F53" s="161"/>
      <c r="G53" s="162"/>
      <c r="H53" s="119"/>
      <c r="I53" s="119"/>
      <c r="J53" s="156"/>
      <c r="K53" s="156"/>
      <c r="L53" s="156"/>
      <c r="M53" s="156"/>
      <c r="N53" s="120"/>
    </row>
    <row r="54" spans="3:14" ht="12.75">
      <c r="C54" s="158"/>
      <c r="D54" s="159"/>
      <c r="E54" s="160"/>
      <c r="F54" s="161"/>
      <c r="G54" s="162"/>
      <c r="H54" s="119"/>
      <c r="I54" s="119"/>
      <c r="J54" s="156"/>
      <c r="K54" s="156"/>
      <c r="L54" s="156"/>
      <c r="M54" s="156"/>
      <c r="N54" s="120"/>
    </row>
    <row r="55" spans="3:14" ht="12.75">
      <c r="C55" s="158"/>
      <c r="D55" s="159"/>
      <c r="E55" s="160"/>
      <c r="F55" s="161"/>
      <c r="G55" s="162"/>
      <c r="H55" s="119"/>
      <c r="I55" s="119"/>
      <c r="J55" s="156"/>
      <c r="K55" s="156"/>
      <c r="L55" s="156"/>
      <c r="M55" s="156"/>
      <c r="N55" s="120"/>
    </row>
    <row r="56" spans="3:14" ht="12.75">
      <c r="C56" s="158"/>
      <c r="D56" s="159"/>
      <c r="E56" s="160"/>
      <c r="F56" s="161"/>
      <c r="G56" s="162"/>
      <c r="H56" s="119"/>
      <c r="I56" s="119"/>
      <c r="J56" s="156"/>
      <c r="K56" s="156"/>
      <c r="L56" s="156"/>
      <c r="M56" s="156"/>
      <c r="N56" s="120"/>
    </row>
    <row r="57" spans="3:14" ht="12.75">
      <c r="C57" s="158"/>
      <c r="D57" s="159"/>
      <c r="E57" s="160"/>
      <c r="F57" s="161"/>
      <c r="G57" s="162"/>
      <c r="H57" s="119"/>
      <c r="I57" s="119"/>
      <c r="J57" s="156"/>
      <c r="K57" s="156"/>
      <c r="L57" s="156"/>
      <c r="M57" s="156"/>
      <c r="N57" s="120"/>
    </row>
    <row r="58" spans="3:14" ht="12.75">
      <c r="C58" s="158"/>
      <c r="D58" s="159"/>
      <c r="E58" s="160"/>
      <c r="F58" s="161"/>
      <c r="G58" s="162"/>
      <c r="H58" s="119"/>
      <c r="I58" s="119"/>
      <c r="J58" s="156"/>
      <c r="K58" s="156"/>
      <c r="L58" s="156"/>
      <c r="M58" s="156"/>
      <c r="N58" s="120"/>
    </row>
    <row r="59" spans="3:14" ht="12.75">
      <c r="C59" s="158"/>
      <c r="D59" s="159"/>
      <c r="E59" s="160"/>
      <c r="F59" s="161"/>
      <c r="G59" s="162"/>
      <c r="H59" s="119"/>
      <c r="I59" s="119"/>
      <c r="J59" s="156"/>
      <c r="K59" s="156"/>
      <c r="L59" s="156"/>
      <c r="M59" s="156"/>
      <c r="N59" s="120"/>
    </row>
    <row r="60" spans="3:14" ht="12.75">
      <c r="C60" s="158"/>
      <c r="D60" s="159"/>
      <c r="E60" s="160"/>
      <c r="F60" s="161"/>
      <c r="G60" s="162"/>
      <c r="H60" s="119"/>
      <c r="I60" s="119"/>
      <c r="J60" s="156"/>
      <c r="K60" s="156"/>
      <c r="L60" s="156"/>
      <c r="M60" s="156"/>
      <c r="N60" s="120"/>
    </row>
    <row r="61" spans="3:14" ht="12.75">
      <c r="C61" s="158"/>
      <c r="D61" s="159"/>
      <c r="E61" s="160"/>
      <c r="F61" s="161"/>
      <c r="G61" s="162"/>
      <c r="H61" s="119"/>
      <c r="I61" s="119"/>
      <c r="J61" s="156"/>
      <c r="K61" s="156"/>
      <c r="L61" s="156"/>
      <c r="M61" s="156"/>
      <c r="N61" s="120"/>
    </row>
    <row r="62" spans="9:14" ht="12.75">
      <c r="I62" s="14"/>
      <c r="J62" s="86"/>
      <c r="K62" s="86"/>
      <c r="L62" s="86"/>
      <c r="M62" s="86"/>
      <c r="N62" s="86"/>
    </row>
    <row r="63" spans="3:14" ht="12.75">
      <c r="C63" s="116" t="s">
        <v>27</v>
      </c>
      <c r="I63" s="14"/>
      <c r="J63" s="86"/>
      <c r="K63" s="86"/>
      <c r="L63" s="86"/>
      <c r="M63" s="86"/>
      <c r="N63" s="86"/>
    </row>
    <row r="64" spans="3:14" ht="12.75">
      <c r="C64" s="149" t="s">
        <v>105</v>
      </c>
      <c r="D64" s="149"/>
      <c r="E64" s="150" t="s">
        <v>106</v>
      </c>
      <c r="F64" s="151"/>
      <c r="G64" s="152"/>
      <c r="H64" s="117" t="s">
        <v>104</v>
      </c>
      <c r="I64" s="117" t="s">
        <v>31</v>
      </c>
      <c r="J64" s="157" t="s">
        <v>107</v>
      </c>
      <c r="K64" s="157"/>
      <c r="L64" s="157"/>
      <c r="M64" s="157"/>
      <c r="N64" s="118" t="s">
        <v>108</v>
      </c>
    </row>
    <row r="65" spans="3:14" ht="12.75">
      <c r="C65" s="158"/>
      <c r="D65" s="159"/>
      <c r="E65" s="160"/>
      <c r="F65" s="161"/>
      <c r="G65" s="162"/>
      <c r="H65" s="121"/>
      <c r="I65" s="119"/>
      <c r="J65" s="156"/>
      <c r="K65" s="156"/>
      <c r="L65" s="156"/>
      <c r="M65" s="156"/>
      <c r="N65" s="120"/>
    </row>
    <row r="66" spans="3:14" ht="12.75">
      <c r="C66" s="155"/>
      <c r="D66" s="155"/>
      <c r="E66" s="154"/>
      <c r="F66" s="154"/>
      <c r="G66" s="154"/>
      <c r="H66" s="121"/>
      <c r="I66" s="119"/>
      <c r="J66" s="156"/>
      <c r="K66" s="156"/>
      <c r="L66" s="156"/>
      <c r="M66" s="156"/>
      <c r="N66" s="120"/>
    </row>
    <row r="67" spans="3:14" ht="12.75">
      <c r="C67" s="155"/>
      <c r="D67" s="155"/>
      <c r="E67" s="154"/>
      <c r="F67" s="154"/>
      <c r="G67" s="154"/>
      <c r="H67" s="121"/>
      <c r="I67" s="119"/>
      <c r="J67" s="156"/>
      <c r="K67" s="156"/>
      <c r="L67" s="156"/>
      <c r="M67" s="156"/>
      <c r="N67" s="120"/>
    </row>
    <row r="68" spans="3:14" ht="12.75">
      <c r="C68" s="155"/>
      <c r="D68" s="155"/>
      <c r="E68" s="154"/>
      <c r="F68" s="154"/>
      <c r="G68" s="154"/>
      <c r="H68" s="121"/>
      <c r="I68" s="119"/>
      <c r="J68" s="156"/>
      <c r="K68" s="156"/>
      <c r="L68" s="156"/>
      <c r="M68" s="156"/>
      <c r="N68" s="120"/>
    </row>
    <row r="69" spans="3:14" ht="12.75">
      <c r="C69" s="155"/>
      <c r="D69" s="155"/>
      <c r="E69" s="154"/>
      <c r="F69" s="154"/>
      <c r="G69" s="154"/>
      <c r="H69" s="121"/>
      <c r="I69" s="119"/>
      <c r="J69" s="156"/>
      <c r="K69" s="156"/>
      <c r="L69" s="156"/>
      <c r="M69" s="156"/>
      <c r="N69" s="120"/>
    </row>
    <row r="70" spans="3:14" ht="12.75">
      <c r="C70" s="155"/>
      <c r="D70" s="155"/>
      <c r="E70" s="154"/>
      <c r="F70" s="154"/>
      <c r="G70" s="154"/>
      <c r="H70" s="121"/>
      <c r="I70" s="119"/>
      <c r="J70" s="156"/>
      <c r="K70" s="156"/>
      <c r="L70" s="156"/>
      <c r="M70" s="156"/>
      <c r="N70" s="120"/>
    </row>
    <row r="71" spans="3:14" ht="12.75">
      <c r="C71" s="155"/>
      <c r="D71" s="155"/>
      <c r="E71" s="154"/>
      <c r="F71" s="154"/>
      <c r="G71" s="154"/>
      <c r="H71" s="121"/>
      <c r="I71" s="119"/>
      <c r="J71" s="156"/>
      <c r="K71" s="156"/>
      <c r="L71" s="156"/>
      <c r="M71" s="156"/>
      <c r="N71" s="120"/>
    </row>
    <row r="72" spans="3:14" ht="12.75">
      <c r="C72" s="155"/>
      <c r="D72" s="155"/>
      <c r="E72" s="154"/>
      <c r="F72" s="154"/>
      <c r="G72" s="154"/>
      <c r="H72" s="121"/>
      <c r="I72" s="119"/>
      <c r="J72" s="156"/>
      <c r="K72" s="156"/>
      <c r="L72" s="156"/>
      <c r="M72" s="156"/>
      <c r="N72" s="120"/>
    </row>
    <row r="73" spans="3:14" ht="12.75">
      <c r="C73" s="155"/>
      <c r="D73" s="155"/>
      <c r="E73" s="154"/>
      <c r="F73" s="154"/>
      <c r="G73" s="154"/>
      <c r="H73" s="121"/>
      <c r="I73" s="119"/>
      <c r="J73" s="156"/>
      <c r="K73" s="156"/>
      <c r="L73" s="156"/>
      <c r="M73" s="156"/>
      <c r="N73" s="120"/>
    </row>
    <row r="74" spans="3:14" ht="12.75">
      <c r="C74" s="155"/>
      <c r="D74" s="155"/>
      <c r="E74" s="154"/>
      <c r="F74" s="154"/>
      <c r="G74" s="154"/>
      <c r="H74" s="121"/>
      <c r="I74" s="119"/>
      <c r="J74" s="156"/>
      <c r="K74" s="156"/>
      <c r="L74" s="156"/>
      <c r="M74" s="156"/>
      <c r="N74" s="120"/>
    </row>
    <row r="75" spans="3:14" ht="12.75">
      <c r="C75" s="155"/>
      <c r="D75" s="155"/>
      <c r="E75" s="154"/>
      <c r="F75" s="154"/>
      <c r="G75" s="154"/>
      <c r="H75" s="121"/>
      <c r="I75" s="119"/>
      <c r="J75" s="156"/>
      <c r="K75" s="156"/>
      <c r="L75" s="156"/>
      <c r="M75" s="156"/>
      <c r="N75" s="120"/>
    </row>
    <row r="76" spans="3:14" ht="12.75">
      <c r="C76" s="155"/>
      <c r="D76" s="155"/>
      <c r="E76" s="154"/>
      <c r="F76" s="154"/>
      <c r="G76" s="154"/>
      <c r="H76" s="121"/>
      <c r="I76" s="119"/>
      <c r="J76" s="156"/>
      <c r="K76" s="156"/>
      <c r="L76" s="156"/>
      <c r="M76" s="156"/>
      <c r="N76" s="120"/>
    </row>
    <row r="77" spans="3:14" ht="12.75">
      <c r="C77" s="155"/>
      <c r="D77" s="155"/>
      <c r="E77" s="154"/>
      <c r="F77" s="154"/>
      <c r="G77" s="154"/>
      <c r="H77" s="121"/>
      <c r="I77" s="119"/>
      <c r="J77" s="156"/>
      <c r="K77" s="156"/>
      <c r="L77" s="156"/>
      <c r="M77" s="156"/>
      <c r="N77" s="120"/>
    </row>
    <row r="78" spans="3:14" ht="12.75">
      <c r="C78" s="155"/>
      <c r="D78" s="155"/>
      <c r="E78" s="154"/>
      <c r="F78" s="154"/>
      <c r="G78" s="154"/>
      <c r="H78" s="121"/>
      <c r="I78" s="119"/>
      <c r="J78" s="156"/>
      <c r="K78" s="156"/>
      <c r="L78" s="156"/>
      <c r="M78" s="156"/>
      <c r="N78" s="120"/>
    </row>
    <row r="79" spans="3:14" ht="12.75">
      <c r="C79" s="155"/>
      <c r="D79" s="155"/>
      <c r="E79" s="154"/>
      <c r="F79" s="154"/>
      <c r="G79" s="154"/>
      <c r="H79" s="121"/>
      <c r="I79" s="119"/>
      <c r="J79" s="156"/>
      <c r="K79" s="156"/>
      <c r="L79" s="156"/>
      <c r="M79" s="156"/>
      <c r="N79" s="120"/>
    </row>
    <row r="80" spans="3:14" ht="12.75">
      <c r="C80" s="155"/>
      <c r="D80" s="155"/>
      <c r="E80" s="154"/>
      <c r="F80" s="154"/>
      <c r="G80" s="154"/>
      <c r="H80" s="121"/>
      <c r="I80" s="119"/>
      <c r="J80" s="156"/>
      <c r="K80" s="156"/>
      <c r="L80" s="156"/>
      <c r="M80" s="156"/>
      <c r="N80" s="120"/>
    </row>
    <row r="81" spans="3:14" ht="12.75">
      <c r="C81" s="155"/>
      <c r="D81" s="155"/>
      <c r="E81" s="154"/>
      <c r="F81" s="154"/>
      <c r="G81" s="154"/>
      <c r="H81" s="121"/>
      <c r="I81" s="119"/>
      <c r="J81" s="156"/>
      <c r="K81" s="156"/>
      <c r="L81" s="156"/>
      <c r="M81" s="156"/>
      <c r="N81" s="120"/>
    </row>
    <row r="82" spans="3:14" ht="12.75">
      <c r="C82" s="155"/>
      <c r="D82" s="155"/>
      <c r="E82" s="154"/>
      <c r="F82" s="154"/>
      <c r="G82" s="154"/>
      <c r="H82" s="121"/>
      <c r="I82" s="119"/>
      <c r="J82" s="156"/>
      <c r="K82" s="156"/>
      <c r="L82" s="156"/>
      <c r="M82" s="156"/>
      <c r="N82" s="120"/>
    </row>
    <row r="83" spans="3:14" ht="12.75">
      <c r="C83" s="155"/>
      <c r="D83" s="155"/>
      <c r="E83" s="154"/>
      <c r="F83" s="154"/>
      <c r="G83" s="154"/>
      <c r="H83" s="121"/>
      <c r="I83" s="119"/>
      <c r="J83" s="156"/>
      <c r="K83" s="156"/>
      <c r="L83" s="156"/>
      <c r="M83" s="156"/>
      <c r="N83" s="120"/>
    </row>
    <row r="84" spans="3:14" ht="12.75">
      <c r="C84" s="155"/>
      <c r="D84" s="155"/>
      <c r="E84" s="154"/>
      <c r="F84" s="154"/>
      <c r="G84" s="154"/>
      <c r="H84" s="121"/>
      <c r="I84" s="119"/>
      <c r="J84" s="156"/>
      <c r="K84" s="156"/>
      <c r="L84" s="156"/>
      <c r="M84" s="156"/>
      <c r="N84" s="120"/>
    </row>
    <row r="85" spans="1:14" s="28" customFormat="1" ht="12.7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</row>
    <row r="86" spans="1:14" s="28" customFormat="1" ht="12.75" customHeight="1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</row>
    <row r="87" spans="1:14" s="28" customFormat="1" ht="12.7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</row>
    <row r="88" spans="1:14" s="28" customFormat="1" ht="12.75">
      <c r="A88" s="153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</row>
    <row r="89" spans="1:14" s="28" customFormat="1" ht="12.75">
      <c r="A89" s="153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</row>
    <row r="90" spans="1:14" s="28" customFormat="1" ht="12.75">
      <c r="A90" s="153"/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</row>
    <row r="91" spans="1:14" s="28" customFormat="1" ht="12.75">
      <c r="A91" s="153"/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</row>
    <row r="92" spans="1:14" s="28" customFormat="1" ht="12.75">
      <c r="A92" s="153"/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</row>
    <row r="93" spans="1:14" s="28" customFormat="1" ht="12.75">
      <c r="A93" s="153"/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</row>
    <row r="94" spans="1:14" s="28" customFormat="1" ht="12.75">
      <c r="A94" s="153"/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</row>
    <row r="95" spans="1:8" s="28" customFormat="1" ht="12.75">
      <c r="A95" s="88" t="s">
        <v>61</v>
      </c>
      <c r="B95" s="13"/>
      <c r="C95" s="13"/>
      <c r="D95" s="13"/>
      <c r="E95" s="13"/>
      <c r="F95" s="13"/>
      <c r="G95" s="13"/>
      <c r="H95" s="13"/>
    </row>
    <row r="96" spans="1:8" s="28" customFormat="1" ht="12.75">
      <c r="A96" s="89" t="s">
        <v>62</v>
      </c>
      <c r="B96" s="13"/>
      <c r="C96" s="13"/>
      <c r="D96" s="13"/>
      <c r="E96" s="13"/>
      <c r="F96" s="13"/>
      <c r="G96" s="13"/>
      <c r="H96" s="13"/>
    </row>
    <row r="97" spans="1:8" s="28" customFormat="1" ht="12.75">
      <c r="A97" s="13" t="s">
        <v>78</v>
      </c>
      <c r="B97" s="13"/>
      <c r="C97" s="13"/>
      <c r="D97" s="13"/>
      <c r="E97" s="13"/>
      <c r="F97" s="13"/>
      <c r="G97" s="13"/>
      <c r="H97" s="13"/>
    </row>
    <row r="98" spans="1:8" s="28" customFormat="1" ht="12.75">
      <c r="A98" s="13" t="s">
        <v>63</v>
      </c>
      <c r="B98" s="13"/>
      <c r="C98" s="13"/>
      <c r="D98" s="13"/>
      <c r="E98" s="13"/>
      <c r="F98" s="13"/>
      <c r="G98" s="13"/>
      <c r="H98" s="13"/>
    </row>
    <row r="99" spans="1:8" s="28" customFormat="1" ht="18" customHeight="1">
      <c r="A99" s="89" t="s">
        <v>64</v>
      </c>
      <c r="B99" s="13"/>
      <c r="C99" s="13"/>
      <c r="D99" s="13"/>
      <c r="E99" s="13"/>
      <c r="F99" s="13"/>
      <c r="G99" s="13"/>
      <c r="H99" s="13"/>
    </row>
    <row r="100" spans="1:8" s="28" customFormat="1" ht="12.75">
      <c r="A100" s="13" t="s">
        <v>65</v>
      </c>
      <c r="B100" s="13"/>
      <c r="C100" s="13"/>
      <c r="D100" s="13"/>
      <c r="E100" s="13"/>
      <c r="F100" s="13"/>
      <c r="G100" s="13"/>
      <c r="H100" s="13"/>
    </row>
    <row r="101" spans="1:8" s="28" customFormat="1" ht="12.75">
      <c r="A101" s="94" t="s">
        <v>66</v>
      </c>
      <c r="B101" s="13"/>
      <c r="C101" s="13"/>
      <c r="D101" s="13"/>
      <c r="E101" s="13"/>
      <c r="F101" s="13"/>
      <c r="G101" s="13"/>
      <c r="H101" s="13"/>
    </row>
    <row r="102" spans="1:8" s="28" customFormat="1" ht="12.75">
      <c r="A102" s="94" t="s">
        <v>67</v>
      </c>
      <c r="B102" s="13"/>
      <c r="C102" s="13"/>
      <c r="D102" s="13"/>
      <c r="E102" s="13"/>
      <c r="F102" s="13"/>
      <c r="G102" s="13"/>
      <c r="H102" s="13"/>
    </row>
    <row r="103" spans="1:8" s="28" customFormat="1" ht="12.75">
      <c r="A103" s="94" t="s">
        <v>68</v>
      </c>
      <c r="B103" s="13"/>
      <c r="C103" s="13"/>
      <c r="D103" s="13"/>
      <c r="E103" s="13"/>
      <c r="F103" s="13"/>
      <c r="G103" s="13"/>
      <c r="H103" s="13"/>
    </row>
    <row r="104" spans="1:8" s="95" customFormat="1" ht="12.75">
      <c r="A104" s="89" t="s">
        <v>69</v>
      </c>
      <c r="B104" s="89"/>
      <c r="C104" s="89"/>
      <c r="D104" s="89"/>
      <c r="E104" s="89"/>
      <c r="F104" s="89"/>
      <c r="G104" s="89"/>
      <c r="H104" s="89"/>
    </row>
    <row r="105" spans="1:8" s="28" customFormat="1" ht="12.75">
      <c r="A105" s="13" t="s">
        <v>70</v>
      </c>
      <c r="B105" s="13"/>
      <c r="C105" s="13"/>
      <c r="D105" s="13"/>
      <c r="E105" s="13"/>
      <c r="F105" s="13"/>
      <c r="G105" s="13"/>
      <c r="H105" s="13"/>
    </row>
    <row r="106" spans="1:8" s="28" customFormat="1" ht="18.75" customHeight="1">
      <c r="A106" s="89" t="s">
        <v>71</v>
      </c>
      <c r="B106" s="13"/>
      <c r="C106" s="13"/>
      <c r="D106" s="13"/>
      <c r="E106" s="13"/>
      <c r="F106" s="13"/>
      <c r="G106" s="13"/>
      <c r="H106" s="13"/>
    </row>
    <row r="107" spans="1:8" s="28" customFormat="1" ht="12.75">
      <c r="A107" s="13" t="s">
        <v>65</v>
      </c>
      <c r="B107" s="13"/>
      <c r="C107" s="13"/>
      <c r="D107" s="13"/>
      <c r="E107" s="13"/>
      <c r="F107" s="13"/>
      <c r="G107" s="13"/>
      <c r="H107" s="13"/>
    </row>
    <row r="108" spans="1:8" s="28" customFormat="1" ht="12.75">
      <c r="A108" s="96" t="s">
        <v>72</v>
      </c>
      <c r="B108" s="13"/>
      <c r="C108" s="13"/>
      <c r="D108" s="13"/>
      <c r="E108" s="13"/>
      <c r="F108" s="13"/>
      <c r="G108" s="13"/>
      <c r="H108" s="13"/>
    </row>
    <row r="109" spans="1:8" s="28" customFormat="1" ht="12.75">
      <c r="A109" s="13" t="s">
        <v>74</v>
      </c>
      <c r="B109" s="13"/>
      <c r="C109" s="13"/>
      <c r="D109" s="13"/>
      <c r="E109" s="13"/>
      <c r="F109" s="13"/>
      <c r="G109" s="13"/>
      <c r="H109" s="13"/>
    </row>
    <row r="110" spans="1:8" s="28" customFormat="1" ht="12.75">
      <c r="A110" s="13" t="s">
        <v>73</v>
      </c>
      <c r="B110" s="13"/>
      <c r="C110" s="13"/>
      <c r="D110" s="13"/>
      <c r="E110" s="13"/>
      <c r="F110" s="13"/>
      <c r="G110" s="13"/>
      <c r="H110" s="13"/>
    </row>
    <row r="111" spans="1:8" s="98" customFormat="1" ht="11.25" customHeight="1">
      <c r="A111" s="97" t="s">
        <v>77</v>
      </c>
      <c r="B111" s="97"/>
      <c r="C111" s="97"/>
      <c r="D111" s="97"/>
      <c r="E111" s="97"/>
      <c r="F111" s="97"/>
      <c r="G111" s="97"/>
      <c r="H111" s="97"/>
    </row>
    <row r="112" ht="20.25" customHeight="1">
      <c r="A112" s="100" t="s">
        <v>75</v>
      </c>
    </row>
    <row r="113" ht="12.75">
      <c r="A113" s="14" t="s">
        <v>86</v>
      </c>
    </row>
    <row r="114" spans="1:8" s="103" customFormat="1" ht="12.75">
      <c r="A114" s="100" t="s">
        <v>93</v>
      </c>
      <c r="B114" s="102"/>
      <c r="C114" s="102"/>
      <c r="D114" s="102"/>
      <c r="E114" s="102"/>
      <c r="F114" s="102"/>
      <c r="G114" s="102"/>
      <c r="H114" s="102"/>
    </row>
    <row r="115" spans="1:8" s="104" customFormat="1" ht="12.75">
      <c r="A115" s="100" t="s">
        <v>94</v>
      </c>
      <c r="B115" s="100"/>
      <c r="C115" s="100"/>
      <c r="D115" s="100"/>
      <c r="E115" s="100"/>
      <c r="F115" s="100"/>
      <c r="G115" s="100"/>
      <c r="H115" s="100"/>
    </row>
    <row r="116" spans="1:8" s="104" customFormat="1" ht="12.75">
      <c r="A116" s="100" t="s">
        <v>95</v>
      </c>
      <c r="B116" s="100"/>
      <c r="C116" s="100"/>
      <c r="D116" s="100"/>
      <c r="E116" s="100"/>
      <c r="F116" s="100"/>
      <c r="G116" s="100"/>
      <c r="H116" s="100"/>
    </row>
    <row r="117" ht="12.75">
      <c r="A117" s="14" t="s">
        <v>76</v>
      </c>
    </row>
    <row r="118" ht="20.25" customHeight="1">
      <c r="A118" s="100" t="s">
        <v>92</v>
      </c>
    </row>
    <row r="119" ht="12.75">
      <c r="A119" s="14" t="s">
        <v>87</v>
      </c>
    </row>
    <row r="120" ht="12.75">
      <c r="A120" s="101" t="s">
        <v>88</v>
      </c>
    </row>
    <row r="121" ht="12.75">
      <c r="A121" s="101" t="s">
        <v>89</v>
      </c>
    </row>
    <row r="122" ht="20.25" customHeight="1">
      <c r="A122" s="100" t="s">
        <v>91</v>
      </c>
    </row>
    <row r="123" ht="12.75">
      <c r="A123" s="14" t="s">
        <v>90</v>
      </c>
    </row>
    <row r="124" spans="1:8" s="28" customFormat="1" ht="12.75">
      <c r="A124" s="13"/>
      <c r="B124" s="13"/>
      <c r="C124" s="13"/>
      <c r="D124" s="13"/>
      <c r="E124" s="13"/>
      <c r="F124" s="13"/>
      <c r="G124" s="13"/>
      <c r="H124" s="13"/>
    </row>
    <row r="125" spans="1:8" s="28" customFormat="1" ht="12.75">
      <c r="A125" s="13"/>
      <c r="B125" s="13"/>
      <c r="C125" s="13"/>
      <c r="D125" s="13"/>
      <c r="E125" s="13"/>
      <c r="F125" s="13"/>
      <c r="G125" s="13"/>
      <c r="H125" s="13"/>
    </row>
  </sheetData>
  <sheetProtection formatCells="0" formatColumns="0" formatRows="0" insertColumns="0" insertRows="0" deleteColumns="0" deleteRows="0" selectLockedCells="1" sort="0" autoFilter="0"/>
  <mergeCells count="171">
    <mergeCell ref="E25:H25"/>
    <mergeCell ref="A34:N34"/>
    <mergeCell ref="A85:N85"/>
    <mergeCell ref="A86:N86"/>
    <mergeCell ref="A39:N39"/>
    <mergeCell ref="M40:N40"/>
    <mergeCell ref="A37:N37"/>
    <mergeCell ref="A38:N38"/>
    <mergeCell ref="C42:D42"/>
    <mergeCell ref="D26:G26"/>
    <mergeCell ref="C47:D47"/>
    <mergeCell ref="C45:D45"/>
    <mergeCell ref="E45:G45"/>
    <mergeCell ref="C46:D46"/>
    <mergeCell ref="E46:G46"/>
    <mergeCell ref="C41:D41"/>
    <mergeCell ref="E41:G41"/>
    <mergeCell ref="C44:D44"/>
    <mergeCell ref="E44:G44"/>
    <mergeCell ref="C43:D43"/>
    <mergeCell ref="E43:G43"/>
    <mergeCell ref="E42:G42"/>
    <mergeCell ref="E10:H10"/>
    <mergeCell ref="C8:D8"/>
    <mergeCell ref="E8:H9"/>
    <mergeCell ref="E24:H24"/>
    <mergeCell ref="E22:H22"/>
    <mergeCell ref="E23:H23"/>
    <mergeCell ref="E15:H15"/>
    <mergeCell ref="E16:H16"/>
    <mergeCell ref="E20:H20"/>
    <mergeCell ref="A10:B10"/>
    <mergeCell ref="A8:A9"/>
    <mergeCell ref="B8:B9"/>
    <mergeCell ref="E19:H19"/>
    <mergeCell ref="E17:H17"/>
    <mergeCell ref="E18:H18"/>
    <mergeCell ref="E11:H11"/>
    <mergeCell ref="E12:H12"/>
    <mergeCell ref="E13:H13"/>
    <mergeCell ref="E14:H14"/>
    <mergeCell ref="E21:H21"/>
    <mergeCell ref="M8:N8"/>
    <mergeCell ref="C7:E7"/>
    <mergeCell ref="A1:N1"/>
    <mergeCell ref="C2:D2"/>
    <mergeCell ref="C3:D3"/>
    <mergeCell ref="C5:D5"/>
    <mergeCell ref="C6:D6"/>
    <mergeCell ref="K8:L8"/>
    <mergeCell ref="I8:J8"/>
    <mergeCell ref="E47:G47"/>
    <mergeCell ref="E52:G52"/>
    <mergeCell ref="C51:D51"/>
    <mergeCell ref="A93:N93"/>
    <mergeCell ref="J83:M83"/>
    <mergeCell ref="J84:M84"/>
    <mergeCell ref="C84:D84"/>
    <mergeCell ref="E84:G84"/>
    <mergeCell ref="C83:D83"/>
    <mergeCell ref="E83:G83"/>
    <mergeCell ref="A94:N94"/>
    <mergeCell ref="A89:N89"/>
    <mergeCell ref="A90:N90"/>
    <mergeCell ref="A91:N91"/>
    <mergeCell ref="A92:N92"/>
    <mergeCell ref="J54:M54"/>
    <mergeCell ref="E51:G51"/>
    <mergeCell ref="C52:D52"/>
    <mergeCell ref="J77:M77"/>
    <mergeCell ref="J78:M78"/>
    <mergeCell ref="J73:M73"/>
    <mergeCell ref="J74:M74"/>
    <mergeCell ref="J75:M75"/>
    <mergeCell ref="E54:G54"/>
    <mergeCell ref="C67:D67"/>
    <mergeCell ref="E67:G67"/>
    <mergeCell ref="J70:M70"/>
    <mergeCell ref="A88:N88"/>
    <mergeCell ref="C71:D71"/>
    <mergeCell ref="E71:G71"/>
    <mergeCell ref="C68:D68"/>
    <mergeCell ref="E68:G68"/>
    <mergeCell ref="E66:G66"/>
    <mergeCell ref="J49:M49"/>
    <mergeCell ref="J71:M71"/>
    <mergeCell ref="J72:M72"/>
    <mergeCell ref="E49:G49"/>
    <mergeCell ref="C54:D54"/>
    <mergeCell ref="J53:M53"/>
    <mergeCell ref="J76:M76"/>
    <mergeCell ref="C50:D50"/>
    <mergeCell ref="E50:G50"/>
    <mergeCell ref="E74:G74"/>
    <mergeCell ref="C69:D69"/>
    <mergeCell ref="E69:G69"/>
    <mergeCell ref="C70:D70"/>
    <mergeCell ref="E70:G70"/>
    <mergeCell ref="C48:D48"/>
    <mergeCell ref="E48:G48"/>
    <mergeCell ref="C53:D53"/>
    <mergeCell ref="E53:G53"/>
    <mergeCell ref="C49:D49"/>
    <mergeCell ref="C78:D78"/>
    <mergeCell ref="E76:G76"/>
    <mergeCell ref="C74:D74"/>
    <mergeCell ref="E78:G78"/>
    <mergeCell ref="C75:D75"/>
    <mergeCell ref="E75:G75"/>
    <mergeCell ref="C76:D76"/>
    <mergeCell ref="C64:D64"/>
    <mergeCell ref="E64:G64"/>
    <mergeCell ref="C77:D77"/>
    <mergeCell ref="E77:G77"/>
    <mergeCell ref="C72:D72"/>
    <mergeCell ref="E72:G72"/>
    <mergeCell ref="C73:D73"/>
    <mergeCell ref="E73:G73"/>
    <mergeCell ref="C65:D65"/>
    <mergeCell ref="C66:D66"/>
    <mergeCell ref="E65:G65"/>
    <mergeCell ref="J81:M81"/>
    <mergeCell ref="J82:M82"/>
    <mergeCell ref="C80:D80"/>
    <mergeCell ref="C79:D79"/>
    <mergeCell ref="C81:D81"/>
    <mergeCell ref="E81:G81"/>
    <mergeCell ref="J79:M79"/>
    <mergeCell ref="J80:M80"/>
    <mergeCell ref="C82:D82"/>
    <mergeCell ref="E82:G82"/>
    <mergeCell ref="E79:G79"/>
    <mergeCell ref="E80:G80"/>
    <mergeCell ref="J41:M41"/>
    <mergeCell ref="J42:M42"/>
    <mergeCell ref="J43:M43"/>
    <mergeCell ref="J44:M44"/>
    <mergeCell ref="J45:M45"/>
    <mergeCell ref="J46:M46"/>
    <mergeCell ref="J60:M60"/>
    <mergeCell ref="C61:D61"/>
    <mergeCell ref="E61:G61"/>
    <mergeCell ref="C55:D55"/>
    <mergeCell ref="C60:D60"/>
    <mergeCell ref="E60:G60"/>
    <mergeCell ref="C59:D59"/>
    <mergeCell ref="E59:G59"/>
    <mergeCell ref="E56:G56"/>
    <mergeCell ref="E55:G55"/>
    <mergeCell ref="C58:D58"/>
    <mergeCell ref="J56:M56"/>
    <mergeCell ref="E58:G58"/>
    <mergeCell ref="J58:M58"/>
    <mergeCell ref="C57:D57"/>
    <mergeCell ref="E57:G57"/>
    <mergeCell ref="J57:M57"/>
    <mergeCell ref="C56:D56"/>
    <mergeCell ref="J47:M47"/>
    <mergeCell ref="J48:M48"/>
    <mergeCell ref="J66:M66"/>
    <mergeCell ref="J68:M68"/>
    <mergeCell ref="J61:M61"/>
    <mergeCell ref="J64:M64"/>
    <mergeCell ref="J65:M65"/>
    <mergeCell ref="J67:M67"/>
    <mergeCell ref="J59:M59"/>
    <mergeCell ref="J55:M55"/>
    <mergeCell ref="J69:M69"/>
    <mergeCell ref="J52:M52"/>
    <mergeCell ref="J51:M51"/>
    <mergeCell ref="J50:M50"/>
  </mergeCells>
  <conditionalFormatting sqref="C65:C84">
    <cfRule type="expression" priority="4" dxfId="20" stopIfTrue="1">
      <formula>INDEX(INDEX_zluta1,MATCH(C65,zluta1,0),)="yellow card"</formula>
    </cfRule>
  </conditionalFormatting>
  <conditionalFormatting sqref="N42:N61 N65:N84">
    <cfRule type="cellIs" priority="5" dxfId="23" operator="equal" stopIfTrue="1">
      <formula>"žlutá karta"</formula>
    </cfRule>
    <cfRule type="cellIs" priority="6" dxfId="22" operator="equal" stopIfTrue="1">
      <formula>"diskvalifikace"</formula>
    </cfRule>
  </conditionalFormatting>
  <conditionalFormatting sqref="C42:C61">
    <cfRule type="expression" priority="2" dxfId="20" stopIfTrue="1">
      <formula>INDEX(INDEX_ST_KARTY,MATCH(C65,wrn.sektor1.,0),)="yellow card"</formula>
    </cfRule>
  </conditionalFormatting>
  <conditionalFormatting sqref="C65:C84">
    <cfRule type="expression" priority="3" dxfId="20" stopIfTrue="1">
      <formula>INDEX(INDEX_ST_KARTY,MATCH(C129,wrn.sektor1.,0),)="yellow card"</formula>
    </cfRule>
  </conditionalFormatting>
  <conditionalFormatting sqref="E2 E3 D4 F4 E5 E6">
    <cfRule type="containsBlanks" priority="1" dxfId="19" stopIfTrue="1">
      <formula>LEN(TRIM(D2))=0</formula>
    </cfRule>
  </conditionalFormatting>
  <dataValidations count="2">
    <dataValidation type="list" allowBlank="1" showInputMessage="1" showErrorMessage="1" sqref="C42:C61 C66:D84 C65">
      <formula1>zavodnik</formula1>
    </dataValidation>
    <dataValidation type="list" allowBlank="1" showInputMessage="1" showErrorMessage="1" sqref="N42:N61 N65:N84">
      <formula1>"žlutá karta,diskvalifikace,1"</formula1>
    </dataValidation>
  </dataValidation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300" verticalDpi="300" orientation="portrait" paperSize="9" scale="85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T130"/>
  <sheetViews>
    <sheetView showGridLines="0" tabSelected="1" zoomScaleSheetLayoutView="75" zoomScalePageLayoutView="0" workbookViewId="0" topLeftCell="A6">
      <pane xSplit="5" ySplit="3" topLeftCell="F9" activePane="bottomRight" state="frozen"/>
      <selection pane="topLeft" activeCell="A6" sqref="A6"/>
      <selection pane="topRight" activeCell="F6" sqref="F6"/>
      <selection pane="bottomLeft" activeCell="A9" sqref="A9"/>
      <selection pane="bottomRight" activeCell="K30" sqref="K30"/>
    </sheetView>
  </sheetViews>
  <sheetFormatPr defaultColWidth="9.125" defaultRowHeight="12.75"/>
  <cols>
    <col min="1" max="2" width="5.125" style="46" customWidth="1"/>
    <col min="3" max="3" width="20.125" style="46" bestFit="1" customWidth="1"/>
    <col min="4" max="4" width="5.25390625" style="46" customWidth="1"/>
    <col min="5" max="5" width="21.375" style="46" customWidth="1"/>
    <col min="6" max="6" width="3.625" style="32" customWidth="1"/>
    <col min="7" max="7" width="3.875" style="32" customWidth="1"/>
    <col min="8" max="8" width="6.625" style="39" customWidth="1"/>
    <col min="9" max="9" width="5.875" style="32" customWidth="1"/>
    <col min="10" max="10" width="3.625" style="32" customWidth="1"/>
    <col min="11" max="11" width="3.75390625" style="32" customWidth="1"/>
    <col min="12" max="12" width="6.875" style="39" customWidth="1"/>
    <col min="13" max="13" width="6.75390625" style="32" customWidth="1"/>
    <col min="14" max="15" width="5.125" style="32" hidden="1" customWidth="1"/>
    <col min="16" max="16" width="9.125" style="33" hidden="1" customWidth="1"/>
    <col min="17" max="17" width="4.375" style="32" customWidth="1"/>
    <col min="18" max="18" width="6.00390625" style="39" bestFit="1" customWidth="1"/>
    <col min="19" max="19" width="5.625" style="32" bestFit="1" customWidth="1"/>
    <col min="20" max="20" width="5.125" style="32" bestFit="1" customWidth="1"/>
    <col min="21" max="16384" width="9.125" style="32" customWidth="1"/>
  </cols>
  <sheetData>
    <row r="1" spans="1:20" ht="18">
      <c r="A1" s="192" t="s">
        <v>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</row>
    <row r="2" spans="1:16" s="34" customFormat="1" ht="15">
      <c r="A2" s="181" t="str">
        <f>CONCATENATE("Místo konání: ",'Základní list'!E2)</f>
        <v>Místo konání: </v>
      </c>
      <c r="B2" s="181"/>
      <c r="C2" s="181"/>
      <c r="D2" s="181"/>
      <c r="E2" s="181"/>
      <c r="F2" s="35"/>
      <c r="G2" s="35"/>
      <c r="H2" s="35"/>
      <c r="I2" s="35"/>
      <c r="J2" s="36"/>
      <c r="K2" s="36"/>
      <c r="L2" s="34" t="str">
        <f>CONCATENATE("Pořadatel: ",'Základní list'!E5)</f>
        <v>Pořadatel: </v>
      </c>
      <c r="P2" s="36"/>
    </row>
    <row r="3" spans="1:16" s="34" customFormat="1" ht="15">
      <c r="A3" s="181" t="str">
        <f>CONCATENATE("Druh závodu: ",'Základní list'!E3)</f>
        <v>Druh závodu: </v>
      </c>
      <c r="B3" s="181"/>
      <c r="C3" s="181"/>
      <c r="D3" s="181"/>
      <c r="E3" s="181"/>
      <c r="F3" s="35"/>
      <c r="G3" s="35"/>
      <c r="H3" s="35"/>
      <c r="I3" s="35"/>
      <c r="J3" s="36"/>
      <c r="K3" s="36"/>
      <c r="L3" s="34" t="str">
        <f>CONCATENATE("Hlavní rozhodčí: ",'Základní list'!E6)</f>
        <v>Hlavní rozhodčí: </v>
      </c>
      <c r="P3" s="36"/>
    </row>
    <row r="4" spans="1:20" s="34" customFormat="1" ht="12.75">
      <c r="A4" s="193" t="str">
        <f>CONCATENATE("Datum konání: ",'Základní list'!D4," - ",'Základní list'!F4)</f>
        <v>Datum konání:  - </v>
      </c>
      <c r="B4" s="193"/>
      <c r="C4" s="193"/>
      <c r="D4" s="193"/>
      <c r="E4" s="193"/>
      <c r="F4" s="125"/>
      <c r="G4" s="125"/>
      <c r="H4" s="125"/>
      <c r="I4" s="125"/>
      <c r="J4" s="125"/>
      <c r="K4" s="125"/>
      <c r="L4" s="125"/>
      <c r="M4" s="125"/>
      <c r="N4" s="130"/>
      <c r="O4" s="130"/>
      <c r="P4" s="125"/>
      <c r="Q4" s="125"/>
      <c r="R4" s="125"/>
      <c r="S4" s="125"/>
      <c r="T4" s="125"/>
    </row>
    <row r="5" spans="1:20" s="34" customFormat="1" ht="9" customHeight="1" thickBo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8"/>
      <c r="O5" s="128"/>
      <c r="P5" s="127"/>
      <c r="Q5" s="127"/>
      <c r="R5" s="127"/>
      <c r="S5" s="127"/>
      <c r="T5" s="129"/>
    </row>
    <row r="6" spans="1:20" s="38" customFormat="1" ht="15.75">
      <c r="A6" s="200" t="s">
        <v>43</v>
      </c>
      <c r="B6" s="194" t="s">
        <v>50</v>
      </c>
      <c r="C6" s="194"/>
      <c r="D6" s="194"/>
      <c r="E6" s="195"/>
      <c r="F6" s="182" t="s">
        <v>40</v>
      </c>
      <c r="G6" s="183"/>
      <c r="H6" s="183"/>
      <c r="I6" s="184"/>
      <c r="J6" s="182" t="s">
        <v>41</v>
      </c>
      <c r="K6" s="183"/>
      <c r="L6" s="183"/>
      <c r="M6" s="184"/>
      <c r="N6" s="37" t="s">
        <v>14</v>
      </c>
      <c r="O6" s="37" t="s">
        <v>15</v>
      </c>
      <c r="P6" s="61" t="s">
        <v>37</v>
      </c>
      <c r="Q6" s="182" t="s">
        <v>33</v>
      </c>
      <c r="R6" s="183"/>
      <c r="S6" s="183"/>
      <c r="T6" s="184"/>
    </row>
    <row r="7" spans="1:20" s="38" customFormat="1" ht="12.75" customHeight="1">
      <c r="A7" s="201"/>
      <c r="B7" s="196"/>
      <c r="C7" s="196"/>
      <c r="D7" s="196"/>
      <c r="E7" s="197"/>
      <c r="F7" s="66" t="s">
        <v>0</v>
      </c>
      <c r="G7" s="75"/>
      <c r="H7" s="186" t="s">
        <v>1</v>
      </c>
      <c r="I7" s="188" t="s">
        <v>45</v>
      </c>
      <c r="J7" s="66" t="str">
        <f>F7</f>
        <v>Sektor</v>
      </c>
      <c r="K7" s="62"/>
      <c r="L7" s="186" t="s">
        <v>1</v>
      </c>
      <c r="M7" s="188" t="s">
        <v>45</v>
      </c>
      <c r="N7" s="37"/>
      <c r="O7" s="37"/>
      <c r="P7" s="61"/>
      <c r="Q7" s="190" t="s">
        <v>55</v>
      </c>
      <c r="R7" s="186" t="s">
        <v>1</v>
      </c>
      <c r="S7" s="186" t="s">
        <v>3</v>
      </c>
      <c r="T7" s="198" t="s">
        <v>2</v>
      </c>
    </row>
    <row r="8" spans="1:20" s="38" customFormat="1" ht="13.5" customHeight="1" thickBot="1">
      <c r="A8" s="202"/>
      <c r="B8" s="64" t="s">
        <v>53</v>
      </c>
      <c r="C8" s="64" t="s">
        <v>24</v>
      </c>
      <c r="D8" s="64" t="s">
        <v>46</v>
      </c>
      <c r="E8" s="65" t="s">
        <v>54</v>
      </c>
      <c r="F8" s="67" t="s">
        <v>5</v>
      </c>
      <c r="G8" s="64" t="s">
        <v>4</v>
      </c>
      <c r="H8" s="187"/>
      <c r="I8" s="189"/>
      <c r="J8" s="67" t="str">
        <f>F8</f>
        <v>sk</v>
      </c>
      <c r="K8" s="64" t="str">
        <f>G8</f>
        <v>čís</v>
      </c>
      <c r="L8" s="187"/>
      <c r="M8" s="189"/>
      <c r="N8" s="37"/>
      <c r="O8" s="37"/>
      <c r="P8" s="61"/>
      <c r="Q8" s="191"/>
      <c r="R8" s="187"/>
      <c r="S8" s="187"/>
      <c r="T8" s="199"/>
    </row>
    <row r="9" spans="1:20" s="38" customFormat="1" ht="25.5" customHeight="1">
      <c r="A9" s="83">
        <v>21</v>
      </c>
      <c r="B9" s="142">
        <v>3276</v>
      </c>
      <c r="C9" s="263" t="s">
        <v>145</v>
      </c>
      <c r="D9" s="115" t="s">
        <v>124</v>
      </c>
      <c r="E9" s="87" t="s">
        <v>154</v>
      </c>
      <c r="F9" s="108" t="s">
        <v>57</v>
      </c>
      <c r="G9" s="105">
        <v>9</v>
      </c>
      <c r="H9" s="60">
        <f>IF($G9="","",INDEX('1. závod'!$A:$CH,$G9+5,INDEX('Základní list'!$B:$B,MATCH($F9,'Základní list'!$A:$A,0),1)))</f>
        <v>7470</v>
      </c>
      <c r="I9" s="59">
        <f>IF($G9="","",INDEX('1. závod'!$A:$CH,$G9+5,INDEX('Základní list'!$B:$B,MATCH($F9,'Základní list'!$A:$A,0),1)+2))</f>
        <v>1</v>
      </c>
      <c r="J9" s="108" t="s">
        <v>56</v>
      </c>
      <c r="K9" s="105">
        <v>9</v>
      </c>
      <c r="L9" s="60">
        <f>IF($K9="","",INDEX('2. závod'!$A:$CH,$K9+5,INDEX('Základní list'!$B:$B,MATCH($J9,'Základní list'!$A:$A,0),1)))</f>
        <v>20180</v>
      </c>
      <c r="M9" s="59">
        <f>IF($K9="","",INDEX('2. závod'!$A:$CH,$K9+5,INDEX('Základní list'!$B:$B,MATCH($J9,'Základní list'!$A:$A,0),1)+2))</f>
        <v>1</v>
      </c>
      <c r="N9" s="122" t="str">
        <f>CONCATENATE(F9,G9)</f>
        <v>B9</v>
      </c>
      <c r="O9" s="122" t="str">
        <f>CONCATENATE(J9,K9)</f>
        <v>A9</v>
      </c>
      <c r="P9" s="61" t="str">
        <f>IF(ISBLANK(E9),"",E9)</f>
        <v>Beroun</v>
      </c>
      <c r="Q9" s="71">
        <f>IF(ISBLANK($C9),"",COUNT(I9,M9))</f>
        <v>2</v>
      </c>
      <c r="R9" s="72">
        <f>IF(ISBLANK($C9),"",SUM(H9,L9))</f>
        <v>27650</v>
      </c>
      <c r="S9" s="73">
        <f>IF(ISBLANK($C9),"",SUM(I9,M9))</f>
        <v>2</v>
      </c>
      <c r="T9" s="74">
        <f>IF(ISBLANK($C9),"",IF(ISTEXT(T8),1,T8+1))</f>
        <v>1</v>
      </c>
    </row>
    <row r="10" spans="1:20" s="38" customFormat="1" ht="25.5" customHeight="1">
      <c r="A10" s="83">
        <v>23</v>
      </c>
      <c r="B10" s="255"/>
      <c r="C10" s="259" t="s">
        <v>157</v>
      </c>
      <c r="D10" s="115" t="s">
        <v>124</v>
      </c>
      <c r="E10" s="87" t="s">
        <v>123</v>
      </c>
      <c r="F10" s="108" t="s">
        <v>56</v>
      </c>
      <c r="G10" s="105">
        <v>1</v>
      </c>
      <c r="H10" s="60">
        <f>IF($G10="","",INDEX('1. závod'!$A:$CH,$G10+5,INDEX('Základní list'!$B:$B,MATCH($F10,'Základní list'!$A:$A,0),1)))</f>
        <v>13600</v>
      </c>
      <c r="I10" s="59">
        <f>IF($G10="","",INDEX('1. závod'!$A:$CH,$G10+5,INDEX('Základní list'!$B:$B,MATCH($F10,'Základní list'!$A:$A,0),1)+2))</f>
        <v>1</v>
      </c>
      <c r="J10" s="108" t="s">
        <v>57</v>
      </c>
      <c r="K10" s="105">
        <v>5</v>
      </c>
      <c r="L10" s="60">
        <f>IF($K10="","",INDEX('2. závod'!$A:$CH,$K10+5,INDEX('Základní list'!$B:$B,MATCH($J10,'Základní list'!$A:$A,0),1)))</f>
        <v>7360</v>
      </c>
      <c r="M10" s="59">
        <f>IF($K10="","",INDEX('2. závod'!$A:$CH,$K10+5,INDEX('Základní list'!$B:$B,MATCH($J10,'Základní list'!$A:$A,0),1)+2))</f>
        <v>3</v>
      </c>
      <c r="N10" s="122" t="str">
        <f>CONCATENATE(F10,G10)</f>
        <v>A1</v>
      </c>
      <c r="O10" s="122" t="str">
        <f>CONCATENATE(J10,K10)</f>
        <v>B5</v>
      </c>
      <c r="P10" s="61" t="str">
        <f>IF(ISBLANK(E10),"",E10)</f>
        <v>Čelákovice</v>
      </c>
      <c r="Q10" s="71">
        <f>IF(ISBLANK($C10),"",COUNT(I10,M10))</f>
        <v>2</v>
      </c>
      <c r="R10" s="72">
        <f>IF(ISBLANK($C10),"",SUM(H10,L10))</f>
        <v>20960</v>
      </c>
      <c r="S10" s="73">
        <f>IF(ISBLANK($C10),"",SUM(I10,M10))</f>
        <v>4</v>
      </c>
      <c r="T10" s="74">
        <f>IF(ISBLANK($C10),"",IF(ISTEXT(T9),1,T9+1))</f>
        <v>2</v>
      </c>
    </row>
    <row r="11" spans="1:20" s="38" customFormat="1" ht="25.5" customHeight="1" thickBot="1">
      <c r="A11" s="83">
        <v>25</v>
      </c>
      <c r="B11" s="256"/>
      <c r="C11" s="258" t="s">
        <v>158</v>
      </c>
      <c r="D11" s="115" t="s">
        <v>124</v>
      </c>
      <c r="E11" s="87" t="s">
        <v>159</v>
      </c>
      <c r="F11" s="108" t="s">
        <v>57</v>
      </c>
      <c r="G11" s="105">
        <v>7</v>
      </c>
      <c r="H11" s="60">
        <f>IF($G11="","",INDEX('1. závod'!$A:$CH,$G11+5,INDEX('Základní list'!$B:$B,MATCH($F11,'Základní list'!$A:$A,0),1)))</f>
        <v>6700</v>
      </c>
      <c r="I11" s="59">
        <f>IF($G11="","",INDEX('1. závod'!$A:$CH,$G11+5,INDEX('Základní list'!$B:$B,MATCH($F11,'Základní list'!$A:$A,0),1)+2))</f>
        <v>3</v>
      </c>
      <c r="J11" s="108" t="s">
        <v>57</v>
      </c>
      <c r="K11" s="105">
        <v>6</v>
      </c>
      <c r="L11" s="60">
        <f>IF($K11="","",INDEX('2. závod'!$A:$CH,$K11+5,INDEX('Základní list'!$B:$B,MATCH($J11,'Základní list'!$A:$A,0),1)))</f>
        <v>11480</v>
      </c>
      <c r="M11" s="59">
        <f>IF($K11="","",INDEX('2. závod'!$A:$CH,$K11+5,INDEX('Základní list'!$B:$B,MATCH($J11,'Základní list'!$A:$A,0),1)+2))</f>
        <v>1</v>
      </c>
      <c r="N11" s="122" t="str">
        <f>CONCATENATE(F11,G11)</f>
        <v>B7</v>
      </c>
      <c r="O11" s="122" t="str">
        <f>CONCATENATE(J11,K11)</f>
        <v>B6</v>
      </c>
      <c r="P11" s="61" t="str">
        <f>IF(ISBLANK(E11),"",E11)</f>
        <v>Kladno</v>
      </c>
      <c r="Q11" s="71">
        <f>IF(ISBLANK($C11),"",COUNT(I11,M11))</f>
        <v>2</v>
      </c>
      <c r="R11" s="72">
        <f>IF(ISBLANK($C11),"",SUM(H11,L11))</f>
        <v>18180</v>
      </c>
      <c r="S11" s="73">
        <f>IF(ISBLANK($C11),"",SUM(I11,M11))</f>
        <v>4</v>
      </c>
      <c r="T11" s="74">
        <f>IF(ISBLANK($C11),"",IF(ISTEXT(T10),1,T10+1))</f>
        <v>3</v>
      </c>
    </row>
    <row r="12" spans="1:20" s="38" customFormat="1" ht="25.5" customHeight="1">
      <c r="A12" s="83">
        <v>9</v>
      </c>
      <c r="B12" s="142">
        <v>4878</v>
      </c>
      <c r="C12" s="260" t="s">
        <v>131</v>
      </c>
      <c r="D12" s="115" t="s">
        <v>150</v>
      </c>
      <c r="E12" s="87" t="s">
        <v>149</v>
      </c>
      <c r="F12" s="108" t="s">
        <v>56</v>
      </c>
      <c r="G12" s="105">
        <v>6</v>
      </c>
      <c r="H12" s="60">
        <f>IF($G12="","",INDEX('1. závod'!$A:$CH,$G12+5,INDEX('Základní list'!$B:$B,MATCH($F12,'Základní list'!$A:$A,0),1)))</f>
        <v>10110</v>
      </c>
      <c r="I12" s="59">
        <f>IF($G12="","",INDEX('1. závod'!$A:$CH,$G12+5,INDEX('Základní list'!$B:$B,MATCH($F12,'Základní list'!$A:$A,0),1)+2))</f>
        <v>3</v>
      </c>
      <c r="J12" s="108" t="s">
        <v>58</v>
      </c>
      <c r="K12" s="105">
        <v>4</v>
      </c>
      <c r="L12" s="60">
        <f>IF($K12="","",INDEX('2. závod'!$A:$CH,$K12+5,INDEX('Základní list'!$B:$B,MATCH($J12,'Základní list'!$A:$A,0),1)))</f>
        <v>12650</v>
      </c>
      <c r="M12" s="59">
        <f>IF($K12="","",INDEX('2. závod'!$A:$CH,$K12+5,INDEX('Základní list'!$B:$B,MATCH($J12,'Základní list'!$A:$A,0),1)+2))</f>
        <v>2</v>
      </c>
      <c r="N12" s="122" t="str">
        <f>CONCATENATE(F12,G12)</f>
        <v>A6</v>
      </c>
      <c r="O12" s="122" t="str">
        <f>CONCATENATE(J12,K12)</f>
        <v>C4</v>
      </c>
      <c r="P12" s="61" t="str">
        <f>IF(ISBLANK(E12),"",E12)</f>
        <v>Český Šternberk</v>
      </c>
      <c r="Q12" s="71">
        <f>IF(ISBLANK($C12),"",COUNT(I12,M12))</f>
        <v>2</v>
      </c>
      <c r="R12" s="72">
        <f>IF(ISBLANK($C12),"",SUM(H12,L12))</f>
        <v>22760</v>
      </c>
      <c r="S12" s="73">
        <f>IF(ISBLANK($C12),"",SUM(I12,M12))</f>
        <v>5</v>
      </c>
      <c r="T12" s="74">
        <f>IF(ISBLANK($C12),"",IF(ISTEXT(T11),1,T11+1))</f>
        <v>4</v>
      </c>
    </row>
    <row r="13" spans="1:20" s="38" customFormat="1" ht="25.5" customHeight="1">
      <c r="A13" s="83">
        <v>13</v>
      </c>
      <c r="B13" s="143">
        <v>4252</v>
      </c>
      <c r="C13" s="261" t="s">
        <v>137</v>
      </c>
      <c r="D13" s="115" t="s">
        <v>124</v>
      </c>
      <c r="E13" s="87" t="s">
        <v>151</v>
      </c>
      <c r="F13" s="108" t="s">
        <v>56</v>
      </c>
      <c r="G13" s="105">
        <v>3</v>
      </c>
      <c r="H13" s="60">
        <f>IF($G13="","",INDEX('1. závod'!$A:$CH,$G13+5,INDEX('Základní list'!$B:$B,MATCH($F13,'Základní list'!$A:$A,0),1)))</f>
        <v>8330</v>
      </c>
      <c r="I13" s="59">
        <f>IF($G13="","",INDEX('1. závod'!$A:$CH,$G13+5,INDEX('Základní list'!$B:$B,MATCH($F13,'Základní list'!$A:$A,0),1)+2))</f>
        <v>4</v>
      </c>
      <c r="J13" s="108" t="s">
        <v>58</v>
      </c>
      <c r="K13" s="105">
        <v>7</v>
      </c>
      <c r="L13" s="60">
        <f>IF($K13="","",INDEX('2. závod'!$A:$CH,$K13+5,INDEX('Základní list'!$B:$B,MATCH($J13,'Základní list'!$A:$A,0),1)))</f>
        <v>12830</v>
      </c>
      <c r="M13" s="59">
        <f>IF($K13="","",INDEX('2. závod'!$A:$CH,$K13+5,INDEX('Základní list'!$B:$B,MATCH($J13,'Základní list'!$A:$A,0),1)+2))</f>
        <v>1</v>
      </c>
      <c r="N13" s="122" t="str">
        <f>CONCATENATE(F13,G13)</f>
        <v>A3</v>
      </c>
      <c r="O13" s="122" t="str">
        <f>CONCATENATE(J13,K13)</f>
        <v>C7</v>
      </c>
      <c r="P13" s="61" t="str">
        <f>IF(ISBLANK(E13),"",E13)</f>
        <v>Brandýs nad Labem</v>
      </c>
      <c r="Q13" s="71">
        <f>IF(ISBLANK($C13),"",COUNT(I13,M13))</f>
        <v>2</v>
      </c>
      <c r="R13" s="72">
        <f>IF(ISBLANK($C13),"",SUM(H13,L13))</f>
        <v>21160</v>
      </c>
      <c r="S13" s="73">
        <f>IF(ISBLANK($C13),"",SUM(I13,M13))</f>
        <v>5</v>
      </c>
      <c r="T13" s="74">
        <f>IF(ISBLANK($C13),"",IF(ISTEXT(T12),1,T12+1))</f>
        <v>5</v>
      </c>
    </row>
    <row r="14" spans="1:20" s="38" customFormat="1" ht="25.5" customHeight="1" thickBot="1">
      <c r="A14" s="83">
        <v>16</v>
      </c>
      <c r="B14" s="144">
        <v>2909</v>
      </c>
      <c r="C14" s="265" t="s">
        <v>140</v>
      </c>
      <c r="D14" s="115" t="s">
        <v>124</v>
      </c>
      <c r="E14" s="87" t="s">
        <v>146</v>
      </c>
      <c r="F14" s="108" t="s">
        <v>56</v>
      </c>
      <c r="G14" s="105">
        <v>2</v>
      </c>
      <c r="H14" s="60">
        <f>IF($G14="","",INDEX('1. závod'!$A:$CH,$G14+5,INDEX('Základní list'!$B:$B,MATCH($F14,'Základní list'!$A:$A,0),1)))</f>
        <v>11750</v>
      </c>
      <c r="I14" s="59">
        <f>IF($G14="","",INDEX('1. závod'!$A:$CH,$G14+5,INDEX('Základní list'!$B:$B,MATCH($F14,'Základní list'!$A:$A,0),1)+2))</f>
        <v>2</v>
      </c>
      <c r="J14" s="108" t="s">
        <v>56</v>
      </c>
      <c r="K14" s="105">
        <v>7</v>
      </c>
      <c r="L14" s="60">
        <f>IF($K14="","",INDEX('2. závod'!$A:$CH,$K14+5,INDEX('Základní list'!$B:$B,MATCH($J14,'Základní list'!$A:$A,0),1)))</f>
        <v>7880</v>
      </c>
      <c r="M14" s="59">
        <f>IF($K14="","",INDEX('2. závod'!$A:$CH,$K14+5,INDEX('Základní list'!$B:$B,MATCH($J14,'Základní list'!$A:$A,0),1)+2))</f>
        <v>4</v>
      </c>
      <c r="N14" s="122" t="str">
        <f>CONCATENATE(F14,G14)</f>
        <v>A2</v>
      </c>
      <c r="O14" s="122" t="str">
        <f>CONCATENATE(J14,K14)</f>
        <v>A7</v>
      </c>
      <c r="P14" s="61" t="str">
        <f>IF(ISBLANK(E14),"",E14)</f>
        <v>Smečno</v>
      </c>
      <c r="Q14" s="71">
        <f>IF(ISBLANK($C14),"",COUNT(I14,M14))</f>
        <v>2</v>
      </c>
      <c r="R14" s="72">
        <f>IF(ISBLANK($C14),"",SUM(H14,L14))</f>
        <v>19630</v>
      </c>
      <c r="S14" s="73">
        <f>IF(ISBLANK($C14),"",SUM(I14,M14))</f>
        <v>6</v>
      </c>
      <c r="T14" s="74">
        <f>IF(ISBLANK($C14),"",IF(ISTEXT(T13),1,T13+1))</f>
        <v>6</v>
      </c>
    </row>
    <row r="15" spans="1:20" s="38" customFormat="1" ht="25.5" customHeight="1">
      <c r="A15" s="83">
        <v>11</v>
      </c>
      <c r="B15" s="142">
        <v>3980</v>
      </c>
      <c r="C15" s="260" t="s">
        <v>134</v>
      </c>
      <c r="D15" s="115" t="s">
        <v>150</v>
      </c>
      <c r="E15" s="87" t="s">
        <v>149</v>
      </c>
      <c r="F15" s="108" t="s">
        <v>58</v>
      </c>
      <c r="G15" s="105">
        <v>2</v>
      </c>
      <c r="H15" s="60">
        <f>IF($G15="","",INDEX('1. závod'!$A:$CH,$G15+5,INDEX('Základní list'!$B:$B,MATCH($F15,'Základní list'!$A:$A,0),1)))</f>
        <v>10740</v>
      </c>
      <c r="I15" s="59">
        <f>IF($G15="","",INDEX('1. závod'!$A:$CH,$G15+5,INDEX('Základní list'!$B:$B,MATCH($F15,'Základní list'!$A:$A,0),1)+2))</f>
        <v>1</v>
      </c>
      <c r="J15" s="108" t="s">
        <v>56</v>
      </c>
      <c r="K15" s="105">
        <v>4</v>
      </c>
      <c r="L15" s="60">
        <f>IF($K15="","",INDEX('2. závod'!$A:$CH,$K15+5,INDEX('Základní list'!$B:$B,MATCH($J15,'Základní list'!$A:$A,0),1)))</f>
        <v>7150</v>
      </c>
      <c r="M15" s="59">
        <f>IF($K15="","",INDEX('2. závod'!$A:$CH,$K15+5,INDEX('Základní list'!$B:$B,MATCH($J15,'Základní list'!$A:$A,0),1)+2))</f>
        <v>5</v>
      </c>
      <c r="N15" s="122" t="str">
        <f>CONCATENATE(F15,G15)</f>
        <v>C2</v>
      </c>
      <c r="O15" s="122" t="str">
        <f>CONCATENATE(J15,K15)</f>
        <v>A4</v>
      </c>
      <c r="P15" s="61" t="str">
        <f>IF(ISBLANK(E15),"",E15)</f>
        <v>Český Šternberk</v>
      </c>
      <c r="Q15" s="71">
        <f>IF(ISBLANK($C15),"",COUNT(I15,M15))</f>
        <v>2</v>
      </c>
      <c r="R15" s="72">
        <f>IF(ISBLANK($C15),"",SUM(H15,L15))</f>
        <v>17890</v>
      </c>
      <c r="S15" s="73">
        <f>IF(ISBLANK($C15),"",SUM(I15,M15))</f>
        <v>6</v>
      </c>
      <c r="T15" s="74">
        <f>IF(ISBLANK($C15),"",IF(ISTEXT(T14),1,T14+1))</f>
        <v>7</v>
      </c>
    </row>
    <row r="16" spans="1:20" s="38" customFormat="1" ht="25.5" customHeight="1">
      <c r="A16" s="83">
        <v>27</v>
      </c>
      <c r="B16" s="255"/>
      <c r="C16" s="257" t="s">
        <v>161</v>
      </c>
      <c r="D16" s="115" t="s">
        <v>124</v>
      </c>
      <c r="E16" s="87" t="s">
        <v>149</v>
      </c>
      <c r="F16" s="108" t="s">
        <v>58</v>
      </c>
      <c r="G16" s="105">
        <v>4</v>
      </c>
      <c r="H16" s="60">
        <f>IF($G16="","",INDEX('1. závod'!$A:$CH,$G16+5,INDEX('Základní list'!$B:$B,MATCH($F16,'Základní list'!$A:$A,0),1)))</f>
        <v>5510</v>
      </c>
      <c r="I16" s="59">
        <f>IF($G16="","",INDEX('1. závod'!$A:$CH,$G16+5,INDEX('Základní list'!$B:$B,MATCH($F16,'Základní list'!$A:$A,0),1)+2))</f>
        <v>5</v>
      </c>
      <c r="J16" s="108" t="s">
        <v>56</v>
      </c>
      <c r="K16" s="105">
        <v>1</v>
      </c>
      <c r="L16" s="60">
        <f>IF($K16="","",INDEX('2. závod'!$A:$CH,$K16+5,INDEX('Základní list'!$B:$B,MATCH($J16,'Základní list'!$A:$A,0),1)))</f>
        <v>18750</v>
      </c>
      <c r="M16" s="59">
        <f>IF($K16="","",INDEX('2. závod'!$A:$CH,$K16+5,INDEX('Základní list'!$B:$B,MATCH($J16,'Základní list'!$A:$A,0),1)+2))</f>
        <v>2</v>
      </c>
      <c r="N16" s="122" t="str">
        <f>CONCATENATE(F16,G16)</f>
        <v>C4</v>
      </c>
      <c r="O16" s="122" t="str">
        <f>CONCATENATE(J16,K16)</f>
        <v>A1</v>
      </c>
      <c r="P16" s="61" t="str">
        <f>IF(ISBLANK(E16),"",E16)</f>
        <v>Český Šternberk</v>
      </c>
      <c r="Q16" s="71">
        <f>IF(ISBLANK($C16),"",COUNT(I16,M16))</f>
        <v>2</v>
      </c>
      <c r="R16" s="72">
        <f>IF(ISBLANK($C16),"",SUM(H16,L16))</f>
        <v>24260</v>
      </c>
      <c r="S16" s="73">
        <f>IF(ISBLANK($C16),"",SUM(I16,M16))</f>
        <v>7</v>
      </c>
      <c r="T16" s="74">
        <f>IF(ISBLANK($C16),"",IF(ISTEXT(T15),1,T15+1))</f>
        <v>8</v>
      </c>
    </row>
    <row r="17" spans="1:20" s="38" customFormat="1" ht="25.5" customHeight="1" thickBot="1">
      <c r="A17" s="83">
        <v>20</v>
      </c>
      <c r="B17" s="144">
        <v>3275</v>
      </c>
      <c r="C17" s="265" t="s">
        <v>144</v>
      </c>
      <c r="D17" s="115" t="s">
        <v>124</v>
      </c>
      <c r="E17" s="87" t="s">
        <v>154</v>
      </c>
      <c r="F17" s="108" t="s">
        <v>58</v>
      </c>
      <c r="G17" s="105">
        <v>9</v>
      </c>
      <c r="H17" s="60">
        <f>IF($G17="","",INDEX('1. závod'!$A:$CH,$G17+5,INDEX('Základní list'!$B:$B,MATCH($F17,'Základní list'!$A:$A,0),1)))</f>
        <v>6620</v>
      </c>
      <c r="I17" s="59">
        <f>IF($G17="","",INDEX('1. závod'!$A:$CH,$G17+5,INDEX('Základní list'!$B:$B,MATCH($F17,'Základní list'!$A:$A,0),1)+2))</f>
        <v>4</v>
      </c>
      <c r="J17" s="108" t="s">
        <v>58</v>
      </c>
      <c r="K17" s="105">
        <v>3</v>
      </c>
      <c r="L17" s="60">
        <f>IF($K17="","",INDEX('2. závod'!$A:$CH,$K17+5,INDEX('Základní list'!$B:$B,MATCH($J17,'Základní list'!$A:$A,0),1)))</f>
        <v>12000</v>
      </c>
      <c r="M17" s="59">
        <f>IF($K17="","",INDEX('2. závod'!$A:$CH,$K17+5,INDEX('Základní list'!$B:$B,MATCH($J17,'Základní list'!$A:$A,0),1)+2))</f>
        <v>3</v>
      </c>
      <c r="N17" s="122" t="str">
        <f>CONCATENATE(F17,G17)</f>
        <v>C9</v>
      </c>
      <c r="O17" s="122" t="str">
        <f>CONCATENATE(J17,K17)</f>
        <v>C3</v>
      </c>
      <c r="P17" s="61" t="str">
        <f>IF(ISBLANK(E17),"",E17)</f>
        <v>Beroun</v>
      </c>
      <c r="Q17" s="71">
        <f>IF(ISBLANK($C17),"",COUNT(I17,M17))</f>
        <v>2</v>
      </c>
      <c r="R17" s="72">
        <f>IF(ISBLANK($C17),"",SUM(H17,L17))</f>
        <v>18620</v>
      </c>
      <c r="S17" s="73">
        <f>IF(ISBLANK($C17),"",SUM(I17,M17))</f>
        <v>7</v>
      </c>
      <c r="T17" s="74">
        <f>IF(ISBLANK($C17),"",IF(ISTEXT(T16),1,T16+1))</f>
        <v>9</v>
      </c>
    </row>
    <row r="18" spans="1:20" s="38" customFormat="1" ht="25.5" customHeight="1">
      <c r="A18" s="83">
        <v>17</v>
      </c>
      <c r="B18" s="142">
        <v>3281</v>
      </c>
      <c r="C18" s="263" t="s">
        <v>141</v>
      </c>
      <c r="D18" s="115" t="s">
        <v>124</v>
      </c>
      <c r="E18" s="87" t="s">
        <v>153</v>
      </c>
      <c r="F18" s="108" t="s">
        <v>58</v>
      </c>
      <c r="G18" s="105">
        <v>6</v>
      </c>
      <c r="H18" s="60">
        <f>IF($G18="","",INDEX('1. závod'!$A:$CH,$G18+5,INDEX('Základní list'!$B:$B,MATCH($F18,'Základní list'!$A:$A,0),1)))</f>
        <v>9640</v>
      </c>
      <c r="I18" s="59">
        <f>IF($G18="","",INDEX('1. závod'!$A:$CH,$G18+5,INDEX('Základní list'!$B:$B,MATCH($F18,'Základní list'!$A:$A,0),1)+2))</f>
        <v>2</v>
      </c>
      <c r="J18" s="108" t="s">
        <v>57</v>
      </c>
      <c r="K18" s="105">
        <v>8</v>
      </c>
      <c r="L18" s="60">
        <f>IF($K18="","",INDEX('2. závod'!$A:$CH,$K18+5,INDEX('Základní list'!$B:$B,MATCH($J18,'Základní list'!$A:$A,0),1)))</f>
        <v>5180</v>
      </c>
      <c r="M18" s="59">
        <f>IF($K18="","",INDEX('2. závod'!$A:$CH,$K18+5,INDEX('Základní list'!$B:$B,MATCH($J18,'Základní list'!$A:$A,0),1)+2))</f>
        <v>5</v>
      </c>
      <c r="N18" s="122" t="str">
        <f>CONCATENATE(F18,G18)</f>
        <v>C6</v>
      </c>
      <c r="O18" s="122" t="str">
        <f>CONCATENATE(J18,K18)</f>
        <v>B8</v>
      </c>
      <c r="P18" s="61" t="str">
        <f>IF(ISBLANK(E18),"",E18)</f>
        <v>Praha 9</v>
      </c>
      <c r="Q18" s="71">
        <f>IF(ISBLANK($C18),"",COUNT(I18,M18))</f>
        <v>2</v>
      </c>
      <c r="R18" s="72">
        <f>IF(ISBLANK($C18),"",SUM(H18,L18))</f>
        <v>14820</v>
      </c>
      <c r="S18" s="73">
        <f>IF(ISBLANK($C18),"",SUM(I18,M18))</f>
        <v>7</v>
      </c>
      <c r="T18" s="74">
        <f>IF(ISBLANK($C18),"",IF(ISTEXT(T17),1,T17+1))</f>
        <v>10</v>
      </c>
    </row>
    <row r="19" spans="1:20" s="38" customFormat="1" ht="25.5" customHeight="1">
      <c r="A19" s="83">
        <v>24</v>
      </c>
      <c r="B19" s="255"/>
      <c r="C19" s="257" t="s">
        <v>163</v>
      </c>
      <c r="D19" s="115" t="s">
        <v>124</v>
      </c>
      <c r="E19" s="87" t="s">
        <v>151</v>
      </c>
      <c r="F19" s="108" t="s">
        <v>58</v>
      </c>
      <c r="G19" s="105">
        <v>1</v>
      </c>
      <c r="H19" s="60">
        <f>IF($G19="","",INDEX('1. závod'!$A:$CH,$G19+5,INDEX('Základní list'!$B:$B,MATCH($F19,'Základní list'!$A:$A,0),1)))</f>
        <v>8140</v>
      </c>
      <c r="I19" s="59">
        <f>IF($G19="","",INDEX('1. závod'!$A:$CH,$G19+5,INDEX('Základní list'!$B:$B,MATCH($F19,'Základní list'!$A:$A,0),1)+2))</f>
        <v>3</v>
      </c>
      <c r="J19" s="108" t="s">
        <v>56</v>
      </c>
      <c r="K19" s="105">
        <v>3</v>
      </c>
      <c r="L19" s="60">
        <f>IF($K19="","",INDEX('2. závod'!$A:$CH,$K19+5,INDEX('Základní list'!$B:$B,MATCH($J19,'Základní list'!$A:$A,0),1)))</f>
        <v>7130</v>
      </c>
      <c r="M19" s="59">
        <f>IF($K19="","",INDEX('2. závod'!$A:$CH,$K19+5,INDEX('Základní list'!$B:$B,MATCH($J19,'Základní list'!$A:$A,0),1)+2))</f>
        <v>6</v>
      </c>
      <c r="N19" s="122" t="str">
        <f>CONCATENATE(F19,G19)</f>
        <v>C1</v>
      </c>
      <c r="O19" s="122" t="str">
        <f>CONCATENATE(J19,K19)</f>
        <v>A3</v>
      </c>
      <c r="P19" s="61" t="str">
        <f>IF(ISBLANK(E19),"",E19)</f>
        <v>Brandýs nad Labem</v>
      </c>
      <c r="Q19" s="71">
        <f>IF(ISBLANK($C19),"",COUNT(I19,M19))</f>
        <v>2</v>
      </c>
      <c r="R19" s="72">
        <f>IF(ISBLANK($C19),"",SUM(H19,L19))</f>
        <v>15270</v>
      </c>
      <c r="S19" s="73">
        <f>IF(ISBLANK($C19),"",SUM(I19,M19))</f>
        <v>9</v>
      </c>
      <c r="T19" s="74">
        <f>IF(ISBLANK($C19),"",IF(ISTEXT(T18),1,T18+1))</f>
        <v>11</v>
      </c>
    </row>
    <row r="20" spans="1:20" s="38" customFormat="1" ht="25.5" customHeight="1" thickBot="1">
      <c r="A20" s="83">
        <v>15</v>
      </c>
      <c r="B20" s="144">
        <v>4350</v>
      </c>
      <c r="C20" s="262" t="s">
        <v>138</v>
      </c>
      <c r="D20" s="115" t="s">
        <v>85</v>
      </c>
      <c r="E20" s="87" t="s">
        <v>152</v>
      </c>
      <c r="F20" s="108" t="s">
        <v>57</v>
      </c>
      <c r="G20" s="105">
        <v>3</v>
      </c>
      <c r="H20" s="60">
        <f>IF($G20="","",INDEX('1. závod'!$A:$CH,$G20+5,INDEX('Základní list'!$B:$B,MATCH($F20,'Základní list'!$A:$A,0),1)))</f>
        <v>3530</v>
      </c>
      <c r="I20" s="59">
        <f>IF($G20="","",INDEX('1. závod'!$A:$CH,$G20+5,INDEX('Základní list'!$B:$B,MATCH($F20,'Základní list'!$A:$A,0),1)+2))</f>
        <v>6</v>
      </c>
      <c r="J20" s="108" t="s">
        <v>56</v>
      </c>
      <c r="K20" s="105">
        <v>8</v>
      </c>
      <c r="L20" s="60">
        <f>IF($K20="","",INDEX('2. závod'!$A:$CH,$K20+5,INDEX('Základní list'!$B:$B,MATCH($J20,'Základní list'!$A:$A,0),1)))</f>
        <v>8710</v>
      </c>
      <c r="M20" s="59">
        <f>IF($K20="","",INDEX('2. závod'!$A:$CH,$K20+5,INDEX('Základní list'!$B:$B,MATCH($J20,'Základní list'!$A:$A,0),1)+2))</f>
        <v>3</v>
      </c>
      <c r="N20" s="122" t="str">
        <f>CONCATENATE(F20,G20)</f>
        <v>B3</v>
      </c>
      <c r="O20" s="122" t="str">
        <f>CONCATENATE(J20,K20)</f>
        <v>A8</v>
      </c>
      <c r="P20" s="61" t="str">
        <f>IF(ISBLANK(E20),"",E20)</f>
        <v>Praha 10</v>
      </c>
      <c r="Q20" s="71">
        <f>IF(ISBLANK($C20),"",COUNT(I20,M20))</f>
        <v>2</v>
      </c>
      <c r="R20" s="72">
        <f>IF(ISBLANK($C20),"",SUM(H20,L20))</f>
        <v>12240</v>
      </c>
      <c r="S20" s="73">
        <f>IF(ISBLANK($C20),"",SUM(I20,M20))</f>
        <v>9</v>
      </c>
      <c r="T20" s="74">
        <f>IF(ISBLANK($C20),"",IF(ISTEXT(T19),1,T19+1))</f>
        <v>12</v>
      </c>
    </row>
    <row r="21" spans="1:20" s="38" customFormat="1" ht="25.5" customHeight="1">
      <c r="A21" s="83">
        <v>6</v>
      </c>
      <c r="B21" s="142">
        <v>5789</v>
      </c>
      <c r="C21" s="260" t="s">
        <v>165</v>
      </c>
      <c r="D21" s="115" t="s">
        <v>150</v>
      </c>
      <c r="E21" s="87" t="s">
        <v>146</v>
      </c>
      <c r="F21" s="108" t="s">
        <v>58</v>
      </c>
      <c r="G21" s="105">
        <v>5</v>
      </c>
      <c r="H21" s="60">
        <f>IF($G21="","",INDEX('1. závod'!$A:$CH,$G21+5,INDEX('Základní list'!$B:$B,MATCH($F21,'Základní list'!$A:$A,0),1)))</f>
        <v>1660</v>
      </c>
      <c r="I21" s="59">
        <f>IF($G21="","",INDEX('1. závod'!$A:$CH,$G21+5,INDEX('Základní list'!$B:$B,MATCH($F21,'Základní list'!$A:$A,0),1)+2))</f>
        <v>7</v>
      </c>
      <c r="J21" s="108" t="s">
        <v>57</v>
      </c>
      <c r="K21" s="105">
        <v>4</v>
      </c>
      <c r="L21" s="60">
        <f>IF($K21="","",INDEX('2. závod'!$A:$CH,$K21+5,INDEX('Základní list'!$B:$B,MATCH($J21,'Základní list'!$A:$A,0),1)))</f>
        <v>7650</v>
      </c>
      <c r="M21" s="59">
        <f>IF($K21="","",INDEX('2. závod'!$A:$CH,$K21+5,INDEX('Základní list'!$B:$B,MATCH($J21,'Základní list'!$A:$A,0),1)+2))</f>
        <v>2</v>
      </c>
      <c r="N21" s="122" t="str">
        <f>CONCATENATE(F21,G21)</f>
        <v>C5</v>
      </c>
      <c r="O21" s="122" t="str">
        <f>CONCATENATE(J21,K21)</f>
        <v>B4</v>
      </c>
      <c r="P21" s="61" t="str">
        <f>IF(ISBLANK(E21),"",E21)</f>
        <v>Smečno</v>
      </c>
      <c r="Q21" s="71">
        <f>IF(ISBLANK($C21),"",COUNT(I21,M21))</f>
        <v>2</v>
      </c>
      <c r="R21" s="72">
        <f>IF(ISBLANK($C21),"",SUM(H21,L21))</f>
        <v>9310</v>
      </c>
      <c r="S21" s="73">
        <f>IF(ISBLANK($C21),"",SUM(I21,M21))</f>
        <v>9</v>
      </c>
      <c r="T21" s="74">
        <f>IF(ISBLANK($C21),"",IF(ISTEXT(T20),1,T20+1))</f>
        <v>13</v>
      </c>
    </row>
    <row r="22" spans="1:20" s="38" customFormat="1" ht="25.5" customHeight="1">
      <c r="A22" s="83">
        <v>12</v>
      </c>
      <c r="B22" s="143">
        <v>3645</v>
      </c>
      <c r="C22" s="261" t="s">
        <v>135</v>
      </c>
      <c r="D22" s="115" t="s">
        <v>150</v>
      </c>
      <c r="E22" s="87" t="s">
        <v>149</v>
      </c>
      <c r="F22" s="108" t="s">
        <v>56</v>
      </c>
      <c r="G22" s="105">
        <v>7</v>
      </c>
      <c r="H22" s="60">
        <f>IF($G22="","",INDEX('1. závod'!$A:$CH,$G22+5,INDEX('Základní list'!$B:$B,MATCH($F22,'Základní list'!$A:$A,0),1)))</f>
        <v>3670</v>
      </c>
      <c r="I22" s="59">
        <f>IF($G22="","",INDEX('1. závod'!$A:$CH,$G22+5,INDEX('Základní list'!$B:$B,MATCH($F22,'Základní list'!$A:$A,0),1)+2))</f>
        <v>7</v>
      </c>
      <c r="J22" s="108" t="s">
        <v>58</v>
      </c>
      <c r="K22" s="105">
        <v>9</v>
      </c>
      <c r="L22" s="60">
        <f>IF($K22="","",INDEX('2. závod'!$A:$CH,$K22+5,INDEX('Základní list'!$B:$B,MATCH($J22,'Základní list'!$A:$A,0),1)))</f>
        <v>9980</v>
      </c>
      <c r="M22" s="59">
        <f>IF($K22="","",INDEX('2. závod'!$A:$CH,$K22+5,INDEX('Základní list'!$B:$B,MATCH($J22,'Základní list'!$A:$A,0),1)+2))</f>
        <v>4</v>
      </c>
      <c r="N22" s="122" t="str">
        <f>CONCATENATE(F22,G22)</f>
        <v>A7</v>
      </c>
      <c r="O22" s="122" t="str">
        <f>CONCATENATE(J22,K22)</f>
        <v>C9</v>
      </c>
      <c r="P22" s="61" t="str">
        <f>IF(ISBLANK(E22),"",E22)</f>
        <v>Český Šternberk</v>
      </c>
      <c r="Q22" s="71">
        <f>IF(ISBLANK($C22),"",COUNT(I22,M22))</f>
        <v>2</v>
      </c>
      <c r="R22" s="72">
        <f>IF(ISBLANK($C22),"",SUM(H22,L22))</f>
        <v>13650</v>
      </c>
      <c r="S22" s="73">
        <f>IF(ISBLANK($C22),"",SUM(I22,M22))</f>
        <v>11</v>
      </c>
      <c r="T22" s="74">
        <f>IF(ISBLANK($C22),"",IF(ISTEXT(T21),1,T21+1))</f>
        <v>14</v>
      </c>
    </row>
    <row r="23" spans="1:20" s="38" customFormat="1" ht="27" customHeight="1" thickBot="1">
      <c r="A23" s="83">
        <v>4</v>
      </c>
      <c r="B23" s="144">
        <v>3708</v>
      </c>
      <c r="C23" s="262" t="s">
        <v>126</v>
      </c>
      <c r="D23" s="115" t="s">
        <v>150</v>
      </c>
      <c r="E23" s="87" t="s">
        <v>146</v>
      </c>
      <c r="F23" s="108" t="s">
        <v>56</v>
      </c>
      <c r="G23" s="105">
        <v>5</v>
      </c>
      <c r="H23" s="60">
        <f>IF($G23="","",INDEX('1. závod'!$A:$CH,$G23+5,INDEX('Základní list'!$B:$B,MATCH($F23,'Základní list'!$A:$A,0),1)))</f>
        <v>3750</v>
      </c>
      <c r="I23" s="59">
        <f>IF($G23="","",INDEX('1. závod'!$A:$CH,$G23+5,INDEX('Základní list'!$B:$B,MATCH($F23,'Základní list'!$A:$A,0),1)+2))</f>
        <v>6</v>
      </c>
      <c r="J23" s="108" t="s">
        <v>58</v>
      </c>
      <c r="K23" s="105">
        <v>2</v>
      </c>
      <c r="L23" s="60">
        <f>IF($K23="","",INDEX('2. závod'!$A:$CH,$K23+5,INDEX('Základní list'!$B:$B,MATCH($J23,'Základní list'!$A:$A,0),1)))</f>
        <v>5650</v>
      </c>
      <c r="M23" s="59">
        <f>IF($K23="","",INDEX('2. závod'!$A:$CH,$K23+5,INDEX('Základní list'!$B:$B,MATCH($J23,'Základní list'!$A:$A,0),1)+2))</f>
        <v>5</v>
      </c>
      <c r="N23" s="122" t="str">
        <f>CONCATENATE(F23,G23)</f>
        <v>A5</v>
      </c>
      <c r="O23" s="122" t="str">
        <f>CONCATENATE(J23,K23)</f>
        <v>C2</v>
      </c>
      <c r="P23" s="61" t="str">
        <f>IF(ISBLANK(E23),"",E23)</f>
        <v>Smečno</v>
      </c>
      <c r="Q23" s="71">
        <f>IF(ISBLANK($C23),"",COUNT(I23,M23))</f>
        <v>2</v>
      </c>
      <c r="R23" s="72">
        <f>IF(ISBLANK($C23),"",SUM(H23,L23))</f>
        <v>9400</v>
      </c>
      <c r="S23" s="73">
        <f>IF(ISBLANK($C23),"",SUM(I23,M23))</f>
        <v>11</v>
      </c>
      <c r="T23" s="74">
        <f>IF(ISBLANK($C23),"",IF(ISTEXT(T22),1,T22+1))</f>
        <v>15</v>
      </c>
    </row>
    <row r="24" spans="1:20" s="38" customFormat="1" ht="25.5" customHeight="1">
      <c r="A24" s="83">
        <v>18</v>
      </c>
      <c r="B24" s="142">
        <v>3464</v>
      </c>
      <c r="C24" s="263" t="s">
        <v>162</v>
      </c>
      <c r="D24" s="115" t="s">
        <v>124</v>
      </c>
      <c r="E24" s="87" t="s">
        <v>123</v>
      </c>
      <c r="F24" s="108" t="s">
        <v>57</v>
      </c>
      <c r="G24" s="105">
        <v>5</v>
      </c>
      <c r="H24" s="60">
        <f>IF($G24="","",INDEX('1. závod'!$A:$CH,$G24+5,INDEX('Základní list'!$B:$B,MATCH($F24,'Základní list'!$A:$A,0),1)))</f>
        <v>5780</v>
      </c>
      <c r="I24" s="59">
        <f>IF($G24="","",INDEX('1. závod'!$A:$CH,$G24+5,INDEX('Základní list'!$B:$B,MATCH($F24,'Základní list'!$A:$A,0),1)+2))</f>
        <v>4</v>
      </c>
      <c r="J24" s="108" t="s">
        <v>58</v>
      </c>
      <c r="K24" s="105">
        <v>5</v>
      </c>
      <c r="L24" s="60">
        <f>IF($K24="","",INDEX('2. závod'!$A:$CH,$K24+5,INDEX('Základní list'!$B:$B,MATCH($J24,'Základní list'!$A:$A,0),1)))</f>
        <v>1450</v>
      </c>
      <c r="M24" s="59">
        <f>IF($K24="","",INDEX('2. závod'!$A:$CH,$K24+5,INDEX('Základní list'!$B:$B,MATCH($J24,'Základní list'!$A:$A,0),1)+2))</f>
        <v>7</v>
      </c>
      <c r="N24" s="122" t="str">
        <f>CONCATENATE(F24,G24)</f>
        <v>B5</v>
      </c>
      <c r="O24" s="122" t="str">
        <f>CONCATENATE(J24,K24)</f>
        <v>C5</v>
      </c>
      <c r="P24" s="61" t="str">
        <f>IF(ISBLANK(E24),"",E24)</f>
        <v>Čelákovice</v>
      </c>
      <c r="Q24" s="71">
        <f>IF(ISBLANK($C24),"",COUNT(I24,M24))</f>
        <v>2</v>
      </c>
      <c r="R24" s="72">
        <f>IF(ISBLANK($C24),"",SUM(H24,L24))</f>
        <v>7230</v>
      </c>
      <c r="S24" s="73">
        <f>IF(ISBLANK($C24),"",SUM(I24,M24))</f>
        <v>11</v>
      </c>
      <c r="T24" s="74">
        <f>IF(ISBLANK($C24),"",IF(ISTEXT(T23),1,T23+1))</f>
        <v>16</v>
      </c>
    </row>
    <row r="25" spans="1:20" s="38" customFormat="1" ht="25.5" customHeight="1">
      <c r="A25" s="83">
        <v>3</v>
      </c>
      <c r="B25" s="143">
        <v>4737</v>
      </c>
      <c r="C25" s="264" t="s">
        <v>122</v>
      </c>
      <c r="D25" s="115" t="s">
        <v>124</v>
      </c>
      <c r="E25" s="87" t="s">
        <v>123</v>
      </c>
      <c r="F25" s="108" t="s">
        <v>57</v>
      </c>
      <c r="G25" s="105">
        <v>1</v>
      </c>
      <c r="H25" s="60">
        <f>IF($G25="","",INDEX('1. závod'!$A:$CH,$G25+5,INDEX('Základní list'!$B:$B,MATCH($F25,'Základní list'!$A:$A,0),1)))</f>
        <v>7070</v>
      </c>
      <c r="I25" s="59">
        <f>IF($G25="","",INDEX('1. závod'!$A:$CH,$G25+5,INDEX('Základní list'!$B:$B,MATCH($F25,'Základní list'!$A:$A,0),1)+2))</f>
        <v>2</v>
      </c>
      <c r="J25" s="108" t="s">
        <v>58</v>
      </c>
      <c r="K25" s="105">
        <v>1</v>
      </c>
      <c r="L25" s="60">
        <f>IF($K25="","",INDEX('2. závod'!$A:$CH,$K25+5,INDEX('Základní list'!$B:$B,MATCH($J25,'Základní list'!$A:$A,0),1)))</f>
        <v>100</v>
      </c>
      <c r="M25" s="59">
        <f>IF($K25="","",INDEX('2. závod'!$A:$CH,$K25+5,INDEX('Základní list'!$B:$B,MATCH($J25,'Základní list'!$A:$A,0),1)+2))</f>
        <v>9</v>
      </c>
      <c r="N25" s="122" t="str">
        <f>CONCATENATE(F25,G25)</f>
        <v>B1</v>
      </c>
      <c r="O25" s="122" t="str">
        <f>CONCATENATE(J25,K25)</f>
        <v>C1</v>
      </c>
      <c r="P25" s="61" t="str">
        <f>IF(ISBLANK(E25),"",E25)</f>
        <v>Čelákovice</v>
      </c>
      <c r="Q25" s="71">
        <f>IF(ISBLANK($C25),"",COUNT(I25,M25))</f>
        <v>2</v>
      </c>
      <c r="R25" s="72">
        <f>IF(ISBLANK($C25),"",SUM(H25,L25))</f>
        <v>7170</v>
      </c>
      <c r="S25" s="73">
        <f>IF(ISBLANK($C25),"",SUM(I25,M25))</f>
        <v>11</v>
      </c>
      <c r="T25" s="74">
        <f>IF(ISBLANK($C25),"",IF(ISTEXT(T24),1,T24+1))</f>
        <v>17</v>
      </c>
    </row>
    <row r="26" spans="1:20" s="38" customFormat="1" ht="25.5" customHeight="1" thickBot="1">
      <c r="A26" s="83">
        <v>10</v>
      </c>
      <c r="B26" s="144">
        <v>2297</v>
      </c>
      <c r="C26" s="262" t="s">
        <v>133</v>
      </c>
      <c r="D26" s="115" t="s">
        <v>150</v>
      </c>
      <c r="E26" s="87" t="s">
        <v>149</v>
      </c>
      <c r="F26" s="108" t="s">
        <v>57</v>
      </c>
      <c r="G26" s="105">
        <v>2</v>
      </c>
      <c r="H26" s="60">
        <f>IF($G26="","",INDEX('1. závod'!$A:$CH,$G26+5,INDEX('Základní list'!$B:$B,MATCH($F26,'Základní list'!$A:$A,0),1)))</f>
        <v>1350</v>
      </c>
      <c r="I26" s="59">
        <f>IF($G26="","",INDEX('1. závod'!$A:$CH,$G26+5,INDEX('Základní list'!$B:$B,MATCH($F26,'Základní list'!$A:$A,0),1)+2))</f>
        <v>8</v>
      </c>
      <c r="J26" s="108" t="s">
        <v>57</v>
      </c>
      <c r="K26" s="105">
        <v>9</v>
      </c>
      <c r="L26" s="60">
        <f>IF($K26="","",INDEX('2. závod'!$A:$CH,$K26+5,INDEX('Základní list'!$B:$B,MATCH($J26,'Základní list'!$A:$A,0),1)))</f>
        <v>6210</v>
      </c>
      <c r="M26" s="59">
        <f>IF($K26="","",INDEX('2. závod'!$A:$CH,$K26+5,INDEX('Základní list'!$B:$B,MATCH($J26,'Základní list'!$A:$A,0),1)+2))</f>
        <v>4</v>
      </c>
      <c r="N26" s="122" t="str">
        <f>CONCATENATE(F26,G26)</f>
        <v>B2</v>
      </c>
      <c r="O26" s="122" t="str">
        <f>CONCATENATE(J26,K26)</f>
        <v>B9</v>
      </c>
      <c r="P26" s="61" t="str">
        <f>IF(ISBLANK(E26),"",E26)</f>
        <v>Český Šternberk</v>
      </c>
      <c r="Q26" s="71">
        <f>IF(ISBLANK($C26),"",COUNT(I26,M26))</f>
        <v>2</v>
      </c>
      <c r="R26" s="72">
        <f>IF(ISBLANK($C26),"",SUM(H26,L26))</f>
        <v>7560</v>
      </c>
      <c r="S26" s="73">
        <f>IF(ISBLANK($C26),"",SUM(I26,M26))</f>
        <v>12</v>
      </c>
      <c r="T26" s="74">
        <f>IF(ISBLANK($C26),"",IF(ISTEXT(T25),1,T25+1))</f>
        <v>18</v>
      </c>
    </row>
    <row r="27" spans="1:20" s="38" customFormat="1" ht="25.5" customHeight="1">
      <c r="A27" s="83">
        <v>19</v>
      </c>
      <c r="B27" s="142">
        <v>3274</v>
      </c>
      <c r="C27" s="263" t="s">
        <v>143</v>
      </c>
      <c r="D27" s="115" t="s">
        <v>124</v>
      </c>
      <c r="E27" s="87" t="s">
        <v>154</v>
      </c>
      <c r="F27" s="108" t="s">
        <v>56</v>
      </c>
      <c r="G27" s="105">
        <v>9</v>
      </c>
      <c r="H27" s="60">
        <f>IF($G27="","",INDEX('1. závod'!$A:$CH,$G27+5,INDEX('Základní list'!$B:$B,MATCH($F27,'Základní list'!$A:$A,0),1)))</f>
        <v>5170</v>
      </c>
      <c r="I27" s="59">
        <f>IF($G27="","",INDEX('1. závod'!$A:$CH,$G27+5,INDEX('Základní list'!$B:$B,MATCH($F27,'Základní list'!$A:$A,0),1)+2))</f>
        <v>5</v>
      </c>
      <c r="J27" s="108" t="s">
        <v>57</v>
      </c>
      <c r="K27" s="105">
        <v>7</v>
      </c>
      <c r="L27" s="60">
        <f>IF($K27="","",INDEX('2. závod'!$A:$CH,$K27+5,INDEX('Základní list'!$B:$B,MATCH($J27,'Základní list'!$A:$A,0),1)))</f>
        <v>1250</v>
      </c>
      <c r="M27" s="59">
        <f>IF($K27="","",INDEX('2. závod'!$A:$CH,$K27+5,INDEX('Základní list'!$B:$B,MATCH($J27,'Základní list'!$A:$A,0),1)+2))</f>
        <v>8</v>
      </c>
      <c r="N27" s="122" t="str">
        <f>CONCATENATE(F27,G27)</f>
        <v>A9</v>
      </c>
      <c r="O27" s="122" t="str">
        <f>CONCATENATE(J27,K27)</f>
        <v>B7</v>
      </c>
      <c r="P27" s="61" t="str">
        <f>IF(ISBLANK(E27),"",E27)</f>
        <v>Beroun</v>
      </c>
      <c r="Q27" s="71">
        <f>IF(ISBLANK($C27),"",COUNT(I27,M27))</f>
        <v>2</v>
      </c>
      <c r="R27" s="72">
        <f>IF(ISBLANK($C27),"",SUM(H27,L27))</f>
        <v>6420</v>
      </c>
      <c r="S27" s="73">
        <f>IF(ISBLANK($C27),"",SUM(I27,M27))</f>
        <v>13</v>
      </c>
      <c r="T27" s="74">
        <f>IF(ISBLANK($C27),"",IF(ISTEXT(T26),1,T26+1))</f>
        <v>19</v>
      </c>
    </row>
    <row r="28" spans="1:20" s="38" customFormat="1" ht="25.5" customHeight="1">
      <c r="A28" s="83">
        <v>26</v>
      </c>
      <c r="B28" s="255"/>
      <c r="C28" s="257" t="s">
        <v>160</v>
      </c>
      <c r="D28" s="115" t="s">
        <v>124</v>
      </c>
      <c r="E28" s="87" t="s">
        <v>149</v>
      </c>
      <c r="F28" s="108" t="s">
        <v>57</v>
      </c>
      <c r="G28" s="105">
        <v>4</v>
      </c>
      <c r="H28" s="60">
        <f>IF($G28="","",INDEX('1. závod'!$A:$CH,$G28+5,INDEX('Základní list'!$B:$B,MATCH($F28,'Základní list'!$A:$A,0),1)))</f>
        <v>3520</v>
      </c>
      <c r="I28" s="59">
        <f>IF($G28="","",INDEX('1. závod'!$A:$CH,$G28+5,INDEX('Základní list'!$B:$B,MATCH($F28,'Základní list'!$A:$A,0),1)+2))</f>
        <v>7</v>
      </c>
      <c r="J28" s="108" t="s">
        <v>58</v>
      </c>
      <c r="K28" s="105">
        <v>8</v>
      </c>
      <c r="L28" s="60">
        <f>IF($K28="","",INDEX('2. závod'!$A:$CH,$K28+5,INDEX('Základní list'!$B:$B,MATCH($J28,'Základní list'!$A:$A,0),1)))</f>
        <v>1990</v>
      </c>
      <c r="M28" s="59">
        <f>IF($K28="","",INDEX('2. závod'!$A:$CH,$K28+5,INDEX('Základní list'!$B:$B,MATCH($J28,'Základní list'!$A:$A,0),1)+2))</f>
        <v>6</v>
      </c>
      <c r="N28" s="122" t="str">
        <f>CONCATENATE(F28,G28)</f>
        <v>B4</v>
      </c>
      <c r="O28" s="122" t="str">
        <f>CONCATENATE(J28,K28)</f>
        <v>C8</v>
      </c>
      <c r="P28" s="61" t="str">
        <f>IF(ISBLANK(E28),"",E28)</f>
        <v>Český Šternberk</v>
      </c>
      <c r="Q28" s="71">
        <f>IF(ISBLANK($C28),"",COUNT(I28,M28))</f>
        <v>2</v>
      </c>
      <c r="R28" s="72">
        <f>IF(ISBLANK($C28),"",SUM(H28,L28))</f>
        <v>5510</v>
      </c>
      <c r="S28" s="73">
        <f>IF(ISBLANK($C28),"",SUM(I28,M28))</f>
        <v>13</v>
      </c>
      <c r="T28" s="74">
        <f>IF(ISBLANK($C28),"",IF(ISTEXT(T27),1,T27+1))</f>
        <v>20</v>
      </c>
    </row>
    <row r="29" spans="1:20" s="38" customFormat="1" ht="25.5" customHeight="1" thickBot="1">
      <c r="A29" s="83">
        <v>5</v>
      </c>
      <c r="B29" s="144">
        <v>3280</v>
      </c>
      <c r="C29" s="262" t="s">
        <v>127</v>
      </c>
      <c r="D29" s="115" t="s">
        <v>150</v>
      </c>
      <c r="E29" s="87" t="s">
        <v>146</v>
      </c>
      <c r="F29" s="108" t="s">
        <v>57</v>
      </c>
      <c r="G29" s="105">
        <v>6</v>
      </c>
      <c r="H29" s="60">
        <f>IF($G29="","",INDEX('1. závod'!$A:$CH,$G29+5,INDEX('Základní list'!$B:$B,MATCH($F29,'Základní list'!$A:$A,0),1)))</f>
        <v>5090</v>
      </c>
      <c r="I29" s="59">
        <f>IF($G29="","",INDEX('1. závod'!$A:$CH,$G29+5,INDEX('Základní list'!$B:$B,MATCH($F29,'Základní list'!$A:$A,0),1)+2))</f>
        <v>5</v>
      </c>
      <c r="J29" s="108" t="s">
        <v>56</v>
      </c>
      <c r="K29" s="105">
        <v>5</v>
      </c>
      <c r="L29" s="60">
        <f>IF($K29="","",INDEX('2. závod'!$A:$CH,$K29+5,INDEX('Základní list'!$B:$B,MATCH($J29,'Základní list'!$A:$A,0),1)))</f>
        <v>2650</v>
      </c>
      <c r="M29" s="59">
        <f>IF($K29="","",INDEX('2. závod'!$A:$CH,$K29+5,INDEX('Základní list'!$B:$B,MATCH($J29,'Základní list'!$A:$A,0),1)+2))</f>
        <v>9</v>
      </c>
      <c r="N29" s="122" t="str">
        <f>CONCATENATE(F29,G29)</f>
        <v>B6</v>
      </c>
      <c r="O29" s="122" t="str">
        <f>CONCATENATE(J29,K29)</f>
        <v>A5</v>
      </c>
      <c r="P29" s="61" t="str">
        <f>IF(ISBLANK(E29),"",E29)</f>
        <v>Smečno</v>
      </c>
      <c r="Q29" s="71">
        <f>IF(ISBLANK($C29),"",COUNT(I29,M29))</f>
        <v>2</v>
      </c>
      <c r="R29" s="72">
        <f>IF(ISBLANK($C29),"",SUM(H29,L29))</f>
        <v>7740</v>
      </c>
      <c r="S29" s="73">
        <f>IF(ISBLANK($C29),"",SUM(I29,M29))</f>
        <v>14</v>
      </c>
      <c r="T29" s="74">
        <f>IF(ISBLANK($C29),"",IF(ISTEXT(T28),1,T28+1))</f>
        <v>21</v>
      </c>
    </row>
    <row r="30" spans="1:20" s="38" customFormat="1" ht="25.5" customHeight="1">
      <c r="A30" s="83">
        <v>1</v>
      </c>
      <c r="B30" s="254">
        <v>4302</v>
      </c>
      <c r="C30" s="267" t="s">
        <v>120</v>
      </c>
      <c r="D30" s="115" t="s">
        <v>124</v>
      </c>
      <c r="E30" s="87" t="s">
        <v>123</v>
      </c>
      <c r="F30" s="108" t="s">
        <v>58</v>
      </c>
      <c r="G30" s="105">
        <v>8</v>
      </c>
      <c r="H30" s="60">
        <f>IF($G30="","",INDEX('1. závod'!$A:$CH,$G30+5,INDEX('Základní list'!$B:$B,MATCH($F30,'Základní list'!$A:$A,0),1)))</f>
        <v>2260</v>
      </c>
      <c r="I30" s="59">
        <f>IF($G30="","",INDEX('1. závod'!$A:$CH,$G30+5,INDEX('Základní list'!$B:$B,MATCH($F30,'Základní list'!$A:$A,0),1)+2))</f>
        <v>6</v>
      </c>
      <c r="J30" s="108" t="s">
        <v>56</v>
      </c>
      <c r="K30" s="105">
        <v>6</v>
      </c>
      <c r="L30" s="60">
        <f>IF($K30="","",INDEX('2. závod'!$A:$CH,$K30+5,INDEX('Základní list'!$B:$B,MATCH($J30,'Základní list'!$A:$A,0),1)))</f>
        <v>3890</v>
      </c>
      <c r="M30" s="59">
        <f>IF($K30="","",INDEX('2. závod'!$A:$CH,$K30+5,INDEX('Základní list'!$B:$B,MATCH($J30,'Základní list'!$A:$A,0),1)+2))</f>
        <v>8</v>
      </c>
      <c r="N30" s="122" t="str">
        <f>CONCATENATE(F30,G30)</f>
        <v>C8</v>
      </c>
      <c r="O30" s="122" t="str">
        <f>CONCATENATE(J30,K30)</f>
        <v>A6</v>
      </c>
      <c r="P30" s="61" t="str">
        <f>IF(ISBLANK(E30),"",E30)</f>
        <v>Čelákovice</v>
      </c>
      <c r="Q30" s="71">
        <f>IF(ISBLANK($C30),"",COUNT(I30,M30))</f>
        <v>2</v>
      </c>
      <c r="R30" s="72">
        <f>IF(ISBLANK($C30),"",SUM(H30,L30))</f>
        <v>6150</v>
      </c>
      <c r="S30" s="73">
        <f>IF(ISBLANK($C30),"",SUM(I30,M30))</f>
        <v>14</v>
      </c>
      <c r="T30" s="74">
        <f>IF(ISBLANK($C30),"",IF(ISTEXT(T29),1,T29+1))</f>
        <v>22</v>
      </c>
    </row>
    <row r="31" spans="1:20" s="38" customFormat="1" ht="25.5" customHeight="1">
      <c r="A31" s="83">
        <v>8</v>
      </c>
      <c r="B31" s="254">
        <v>4484</v>
      </c>
      <c r="C31" s="266" t="s">
        <v>130</v>
      </c>
      <c r="D31" s="115"/>
      <c r="E31" s="87" t="s">
        <v>148</v>
      </c>
      <c r="F31" s="108" t="s">
        <v>58</v>
      </c>
      <c r="G31" s="105">
        <v>7</v>
      </c>
      <c r="H31" s="60">
        <f>IF($G31="","",INDEX('1. závod'!$A:$CH,$G31+5,INDEX('Základní list'!$B:$B,MATCH($F31,'Základní list'!$A:$A,0),1)))</f>
        <v>780</v>
      </c>
      <c r="I31" s="59">
        <f>IF($G31="","",INDEX('1. závod'!$A:$CH,$G31+5,INDEX('Základní list'!$B:$B,MATCH($F31,'Základní list'!$A:$A,0),1)+2))</f>
        <v>9</v>
      </c>
      <c r="J31" s="108" t="s">
        <v>57</v>
      </c>
      <c r="K31" s="105">
        <v>1</v>
      </c>
      <c r="L31" s="60">
        <f>IF($K31="","",INDEX('2. závod'!$A:$CH,$K31+5,INDEX('Základní list'!$B:$B,MATCH($J31,'Základní list'!$A:$A,0),1)))</f>
        <v>3090</v>
      </c>
      <c r="M31" s="59">
        <f>IF($K31="","",INDEX('2. závod'!$A:$CH,$K31+5,INDEX('Základní list'!$B:$B,MATCH($J31,'Základní list'!$A:$A,0),1)+2))</f>
        <v>6</v>
      </c>
      <c r="N31" s="122" t="str">
        <f>CONCATENATE(F31,G31)</f>
        <v>C7</v>
      </c>
      <c r="O31" s="122" t="str">
        <f>CONCATENATE(J31,K31)</f>
        <v>B1</v>
      </c>
      <c r="P31" s="61" t="str">
        <f>IF(ISBLANK(E31),"",E31)</f>
        <v>Pardubice</v>
      </c>
      <c r="Q31" s="71">
        <f>IF(ISBLANK($C31),"",COUNT(I31,M31))</f>
        <v>2</v>
      </c>
      <c r="R31" s="72">
        <f>IF(ISBLANK($C31),"",SUM(H31,L31))</f>
        <v>3870</v>
      </c>
      <c r="S31" s="73">
        <f>IF(ISBLANK($C31),"",SUM(I31,M31))</f>
        <v>15</v>
      </c>
      <c r="T31" s="74">
        <f>IF(ISBLANK($C31),"",IF(ISTEXT(T30),1,T30+1))</f>
        <v>23</v>
      </c>
    </row>
    <row r="32" spans="1:20" s="38" customFormat="1" ht="25.5" customHeight="1">
      <c r="A32" s="83">
        <v>14</v>
      </c>
      <c r="B32" s="254">
        <v>5998</v>
      </c>
      <c r="C32" s="266" t="s">
        <v>164</v>
      </c>
      <c r="D32" s="115" t="s">
        <v>124</v>
      </c>
      <c r="E32" s="87" t="s">
        <v>151</v>
      </c>
      <c r="F32" s="108" t="s">
        <v>58</v>
      </c>
      <c r="G32" s="105">
        <v>3</v>
      </c>
      <c r="H32" s="60">
        <f>IF($G32="","",INDEX('1. závod'!$A:$CH,$G32+5,INDEX('Základní list'!$B:$B,MATCH($F32,'Základní list'!$A:$A,0),1)))</f>
        <v>1160</v>
      </c>
      <c r="I32" s="59">
        <f>IF($G32="","",INDEX('1. závod'!$A:$CH,$G32+5,INDEX('Základní list'!$B:$B,MATCH($F32,'Základní list'!$A:$A,0),1)+2))</f>
        <v>8</v>
      </c>
      <c r="J32" s="108" t="s">
        <v>57</v>
      </c>
      <c r="K32" s="105">
        <v>3</v>
      </c>
      <c r="L32" s="60">
        <f>IF($K32="","",INDEX('2. závod'!$A:$CH,$K32+5,INDEX('Základní list'!$B:$B,MATCH($J32,'Základní list'!$A:$A,0),1)))</f>
        <v>2160</v>
      </c>
      <c r="M32" s="59">
        <f>IF($K32="","",INDEX('2. závod'!$A:$CH,$K32+5,INDEX('Základní list'!$B:$B,MATCH($J32,'Základní list'!$A:$A,0),1)+2))</f>
        <v>7</v>
      </c>
      <c r="N32" s="122" t="str">
        <f>CONCATENATE(F32,G32)</f>
        <v>C3</v>
      </c>
      <c r="O32" s="122" t="str">
        <f>CONCATENATE(J32,K32)</f>
        <v>B3</v>
      </c>
      <c r="P32" s="61" t="str">
        <f>IF(ISBLANK(E32),"",E32)</f>
        <v>Brandýs nad Labem</v>
      </c>
      <c r="Q32" s="71">
        <f>IF(ISBLANK($C32),"",COUNT(I32,M32))</f>
        <v>2</v>
      </c>
      <c r="R32" s="72">
        <f>IF(ISBLANK($C32),"",SUM(H32,L32))</f>
        <v>3320</v>
      </c>
      <c r="S32" s="73">
        <f>IF(ISBLANK($C32),"",SUM(I32,M32))</f>
        <v>15</v>
      </c>
      <c r="T32" s="74">
        <f>IF(ISBLANK($C32),"",IF(ISTEXT(T31),1,T31+1))</f>
        <v>24</v>
      </c>
    </row>
    <row r="33" spans="1:20" s="38" customFormat="1" ht="25.5" customHeight="1">
      <c r="A33" s="83">
        <v>7</v>
      </c>
      <c r="B33" s="254">
        <v>1878</v>
      </c>
      <c r="C33" s="266" t="s">
        <v>129</v>
      </c>
      <c r="D33" s="115" t="s">
        <v>150</v>
      </c>
      <c r="E33" s="87" t="s">
        <v>147</v>
      </c>
      <c r="F33" s="108" t="s">
        <v>57</v>
      </c>
      <c r="G33" s="105">
        <v>8</v>
      </c>
      <c r="H33" s="60">
        <f>IF($G33="","",INDEX('1. závod'!$A:$CH,$G33+5,INDEX('Základní list'!$B:$B,MATCH($F33,'Základní list'!$A:$A,0),1)))</f>
        <v>930</v>
      </c>
      <c r="I33" s="59">
        <f>IF($G33="","",INDEX('1. závod'!$A:$CH,$G33+5,INDEX('Základní list'!$B:$B,MATCH($F33,'Základní list'!$A:$A,0),1)+2))</f>
        <v>9</v>
      </c>
      <c r="J33" s="108" t="s">
        <v>56</v>
      </c>
      <c r="K33" s="105">
        <v>2</v>
      </c>
      <c r="L33" s="60">
        <f>IF($K33="","",INDEX('2. závod'!$A:$CH,$K33+5,INDEX('Základní list'!$B:$B,MATCH($J33,'Základní list'!$A:$A,0),1)))</f>
        <v>5590</v>
      </c>
      <c r="M33" s="59">
        <f>IF($K33="","",INDEX('2. závod'!$A:$CH,$K33+5,INDEX('Základní list'!$B:$B,MATCH($J33,'Základní list'!$A:$A,0),1)+2))</f>
        <v>7</v>
      </c>
      <c r="N33" s="122" t="str">
        <f>CONCATENATE(F33,G33)</f>
        <v>B8</v>
      </c>
      <c r="O33" s="122" t="str">
        <f>CONCATENATE(J33,K33)</f>
        <v>A2</v>
      </c>
      <c r="P33" s="61" t="str">
        <f>IF(ISBLANK(E33),"",E33)</f>
        <v>Přelouč</v>
      </c>
      <c r="Q33" s="71">
        <f>IF(ISBLANK($C33),"",COUNT(I33,M33))</f>
        <v>2</v>
      </c>
      <c r="R33" s="72">
        <f>IF(ISBLANK($C33),"",SUM(H33,L33))</f>
        <v>6520</v>
      </c>
      <c r="S33" s="73">
        <f>IF(ISBLANK($C33),"",SUM(I33,M33))</f>
        <v>16</v>
      </c>
      <c r="T33" s="74">
        <f>IF(ISBLANK($C33),"",IF(ISTEXT(T32),1,T32+1))</f>
        <v>25</v>
      </c>
    </row>
    <row r="34" spans="1:20" s="38" customFormat="1" ht="25.5" customHeight="1">
      <c r="A34" s="83">
        <v>2</v>
      </c>
      <c r="B34" s="254">
        <v>4739</v>
      </c>
      <c r="C34" s="267" t="s">
        <v>121</v>
      </c>
      <c r="D34" s="115" t="s">
        <v>124</v>
      </c>
      <c r="E34" s="87" t="s">
        <v>123</v>
      </c>
      <c r="F34" s="108" t="s">
        <v>56</v>
      </c>
      <c r="G34" s="105">
        <v>4</v>
      </c>
      <c r="H34" s="60">
        <f>IF($G34="","",INDEX('1. závod'!$A:$CH,$G34+5,INDEX('Základní list'!$B:$B,MATCH($F34,'Základní list'!$A:$A,0),1)))</f>
        <v>1350</v>
      </c>
      <c r="I34" s="59">
        <f>IF($G34="","",INDEX('1. závod'!$A:$CH,$G34+5,INDEX('Základní list'!$B:$B,MATCH($F34,'Základní list'!$A:$A,0),1)+2))</f>
        <v>8</v>
      </c>
      <c r="J34" s="108" t="s">
        <v>57</v>
      </c>
      <c r="K34" s="105">
        <v>2</v>
      </c>
      <c r="L34" s="60">
        <f>IF($K34="","",INDEX('2. závod'!$A:$CH,$K34+5,INDEX('Základní list'!$B:$B,MATCH($J34,'Základní list'!$A:$A,0),1)))</f>
        <v>0</v>
      </c>
      <c r="M34" s="59">
        <f>IF($K34="","",INDEX('2. závod'!$A:$CH,$K34+5,INDEX('Základní list'!$B:$B,MATCH($J34,'Základní list'!$A:$A,0),1)+2))</f>
        <v>9</v>
      </c>
      <c r="N34" s="122" t="str">
        <f>CONCATENATE(F34,G34)</f>
        <v>A4</v>
      </c>
      <c r="O34" s="122" t="str">
        <f>CONCATENATE(J34,K34)</f>
        <v>B2</v>
      </c>
      <c r="P34" s="61" t="str">
        <f>IF(ISBLANK(E34),"",E34)</f>
        <v>Čelákovice</v>
      </c>
      <c r="Q34" s="71">
        <f>IF(ISBLANK($C34),"",COUNT(I34,M34))</f>
        <v>2</v>
      </c>
      <c r="R34" s="72">
        <f>IF(ISBLANK($C34),"",SUM(H34,L34))</f>
        <v>1350</v>
      </c>
      <c r="S34" s="73">
        <f>IF(ISBLANK($C34),"",SUM(I34,M34))</f>
        <v>17</v>
      </c>
      <c r="T34" s="74">
        <f>IF(ISBLANK($C34),"",IF(ISTEXT(T33),1,T33+1))</f>
        <v>26</v>
      </c>
    </row>
    <row r="35" spans="1:20" s="38" customFormat="1" ht="25.5" customHeight="1">
      <c r="A35" s="83">
        <v>22</v>
      </c>
      <c r="B35" s="114"/>
      <c r="C35" s="124" t="s">
        <v>155</v>
      </c>
      <c r="D35" s="115" t="s">
        <v>124</v>
      </c>
      <c r="E35" s="87" t="s">
        <v>156</v>
      </c>
      <c r="F35" s="108" t="s">
        <v>56</v>
      </c>
      <c r="G35" s="105">
        <v>8</v>
      </c>
      <c r="H35" s="60">
        <f>IF($G35="","",INDEX('1. závod'!$A:$CH,$G35+5,INDEX('Základní list'!$B:$B,MATCH($F35,'Základní list'!$A:$A,0),1)))</f>
        <v>0</v>
      </c>
      <c r="I35" s="59">
        <f>IF($G35="","",INDEX('1. závod'!$A:$CH,$G35+5,INDEX('Základní list'!$B:$B,MATCH($F35,'Základní list'!$A:$A,0),1)+2))</f>
        <v>9</v>
      </c>
      <c r="J35" s="108" t="s">
        <v>58</v>
      </c>
      <c r="K35" s="105">
        <v>6</v>
      </c>
      <c r="L35" s="60">
        <f>IF($K35="","",INDEX('2. závod'!$A:$CH,$K35+5,INDEX('Základní list'!$B:$B,MATCH($J35,'Základní list'!$A:$A,0),1)))</f>
        <v>380</v>
      </c>
      <c r="M35" s="59">
        <f>IF($K35="","",INDEX('2. závod'!$A:$CH,$K35+5,INDEX('Základní list'!$B:$B,MATCH($J35,'Základní list'!$A:$A,0),1)+2))</f>
        <v>8</v>
      </c>
      <c r="N35" s="122" t="str">
        <f>CONCATENATE(F35,G35)</f>
        <v>A8</v>
      </c>
      <c r="O35" s="122" t="str">
        <f>CONCATENATE(J35,K35)</f>
        <v>C6</v>
      </c>
      <c r="P35" s="61" t="str">
        <f>IF(ISBLANK(E35),"",E35)</f>
        <v>Rakovník</v>
      </c>
      <c r="Q35" s="71">
        <f>IF(ISBLANK($C35),"",COUNT(I35,M35))</f>
        <v>2</v>
      </c>
      <c r="R35" s="72">
        <f>IF(ISBLANK($C35),"",SUM(H35,L35))</f>
        <v>380</v>
      </c>
      <c r="S35" s="73">
        <f>IF(ISBLANK($C35),"",SUM(I35,M35))</f>
        <v>17</v>
      </c>
      <c r="T35" s="74">
        <f>IF(ISBLANK($C35),"",IF(ISTEXT(T34),1,T34+1))</f>
        <v>27</v>
      </c>
    </row>
    <row r="36" spans="1:20" s="38" customFormat="1" ht="25.5" customHeight="1">
      <c r="A36" s="83">
        <v>28</v>
      </c>
      <c r="B36" s="114"/>
      <c r="C36" s="124"/>
      <c r="D36" s="115"/>
      <c r="E36" s="87"/>
      <c r="F36" s="108"/>
      <c r="G36" s="105"/>
      <c r="H36" s="60">
        <f>IF($G36="","",INDEX('1. závod'!$A:$CH,$G36+5,INDEX('Základní list'!$B:$B,MATCH($F36,'Základní list'!$A:$A,0),1)))</f>
      </c>
      <c r="I36" s="59">
        <f>IF($G36="","",INDEX('1. závod'!$A:$CH,$G36+5,INDEX('Základní list'!$B:$B,MATCH($F36,'Základní list'!$A:$A,0),1)+2))</f>
      </c>
      <c r="J36" s="108"/>
      <c r="K36" s="105"/>
      <c r="L36" s="60">
        <f>IF($K36="","",INDEX('2. závod'!$A:$CH,$K36+5,INDEX('Základní list'!$B:$B,MATCH($J36,'Základní list'!$A:$A,0),1)))</f>
      </c>
      <c r="M36" s="59">
        <f>IF($K36="","",INDEX('2. závod'!$A:$CH,$K36+5,INDEX('Základní list'!$B:$B,MATCH($J36,'Základní list'!$A:$A,0),1)+2))</f>
      </c>
      <c r="N36" s="122">
        <f>CONCATENATE(F36,G36)</f>
      </c>
      <c r="O36" s="122">
        <f>CONCATENATE(J36,K36)</f>
      </c>
      <c r="P36" s="61">
        <f>IF(ISBLANK(E36),"",E36)</f>
      </c>
      <c r="Q36" s="71">
        <f>IF(ISBLANK($C36),"",COUNT(I36,M36))</f>
      </c>
      <c r="R36" s="72">
        <f>IF(ISBLANK($C36),"",SUM(H36,L36))</f>
      </c>
      <c r="S36" s="73">
        <f>IF(ISBLANK($C36),"",SUM(I36,M36))</f>
      </c>
      <c r="T36" s="74">
        <f>IF(ISBLANK($C36),"",IF(ISTEXT(T35),1,T35+1))</f>
      </c>
    </row>
    <row r="37" spans="1:20" s="38" customFormat="1" ht="25.5" customHeight="1">
      <c r="A37" s="83">
        <v>29</v>
      </c>
      <c r="B37" s="114"/>
      <c r="C37" s="124"/>
      <c r="D37" s="115"/>
      <c r="E37" s="87"/>
      <c r="F37" s="108"/>
      <c r="G37" s="105"/>
      <c r="H37" s="60">
        <f>IF($G37="","",INDEX('1. závod'!$A:$CH,$G37+5,INDEX('Základní list'!$B:$B,MATCH($F37,'Základní list'!$A:$A,0),1)))</f>
      </c>
      <c r="I37" s="59">
        <f>IF($G37="","",INDEX('1. závod'!$A:$CH,$G37+5,INDEX('Základní list'!$B:$B,MATCH($F37,'Základní list'!$A:$A,0),1)+2))</f>
      </c>
      <c r="J37" s="108"/>
      <c r="K37" s="105"/>
      <c r="L37" s="60">
        <f>IF($K37="","",INDEX('2. závod'!$A:$CH,$K37+5,INDEX('Základní list'!$B:$B,MATCH($J37,'Základní list'!$A:$A,0),1)))</f>
      </c>
      <c r="M37" s="59">
        <f>IF($K37="","",INDEX('2. závod'!$A:$CH,$K37+5,INDEX('Základní list'!$B:$B,MATCH($J37,'Základní list'!$A:$A,0),1)+2))</f>
      </c>
      <c r="N37" s="122">
        <f>CONCATENATE(F37,G37)</f>
      </c>
      <c r="O37" s="122">
        <f>CONCATENATE(J37,K37)</f>
      </c>
      <c r="P37" s="61">
        <f>IF(ISBLANK(E37),"",E37)</f>
      </c>
      <c r="Q37" s="71">
        <f>IF(ISBLANK($C37),"",COUNT(I37,M37))</f>
      </c>
      <c r="R37" s="72">
        <f>IF(ISBLANK($C37),"",SUM(H37,L37))</f>
      </c>
      <c r="S37" s="73">
        <f>IF(ISBLANK($C37),"",SUM(I37,M37))</f>
      </c>
      <c r="T37" s="74">
        <f>IF(ISBLANK($C37),"",IF(ISTEXT(T36),1,T36+1))</f>
      </c>
    </row>
    <row r="38" spans="1:20" s="38" customFormat="1" ht="25.5" customHeight="1">
      <c r="A38" s="83">
        <v>30</v>
      </c>
      <c r="B38" s="114"/>
      <c r="C38" s="124"/>
      <c r="D38" s="115"/>
      <c r="E38" s="87"/>
      <c r="F38" s="108"/>
      <c r="G38" s="105"/>
      <c r="H38" s="60">
        <f>IF($G38="","",INDEX('1. závod'!$A:$CH,$G38+5,INDEX('Základní list'!$B:$B,MATCH($F38,'Základní list'!$A:$A,0),1)))</f>
      </c>
      <c r="I38" s="59">
        <f>IF($G38="","",INDEX('1. závod'!$A:$CH,$G38+5,INDEX('Základní list'!$B:$B,MATCH($F38,'Základní list'!$A:$A,0),1)+2))</f>
      </c>
      <c r="J38" s="108"/>
      <c r="K38" s="105"/>
      <c r="L38" s="60">
        <f>IF($K38="","",INDEX('2. závod'!$A:$CH,$K38+5,INDEX('Základní list'!$B:$B,MATCH($J38,'Základní list'!$A:$A,0),1)))</f>
      </c>
      <c r="M38" s="59">
        <f>IF($K38="","",INDEX('2. závod'!$A:$CH,$K38+5,INDEX('Základní list'!$B:$B,MATCH($J38,'Základní list'!$A:$A,0),1)+2))</f>
      </c>
      <c r="N38" s="122">
        <f>CONCATENATE(F38,G38)</f>
      </c>
      <c r="O38" s="122">
        <f>CONCATENATE(J38,K38)</f>
      </c>
      <c r="P38" s="61">
        <f>IF(ISBLANK(E38),"",E38)</f>
      </c>
      <c r="Q38" s="71">
        <f>IF(ISBLANK($C38),"",COUNT(I38,M38))</f>
      </c>
      <c r="R38" s="72">
        <f>IF(ISBLANK($C38),"",SUM(H38,L38))</f>
      </c>
      <c r="S38" s="73">
        <f>IF(ISBLANK($C38),"",SUM(I38,M38))</f>
      </c>
      <c r="T38" s="74">
        <f>IF(ISBLANK($C38),"",IF(ISTEXT(T37),1,T37+1))</f>
      </c>
    </row>
    <row r="39" spans="1:20" s="38" customFormat="1" ht="25.5" customHeight="1">
      <c r="A39" s="83">
        <v>31</v>
      </c>
      <c r="B39" s="114"/>
      <c r="C39" s="124"/>
      <c r="D39" s="115"/>
      <c r="E39" s="87"/>
      <c r="F39" s="108"/>
      <c r="G39" s="105"/>
      <c r="H39" s="60">
        <f>IF($G39="","",INDEX('1. závod'!$A:$CH,$G39+5,INDEX('Základní list'!$B:$B,MATCH($F39,'Základní list'!$A:$A,0),1)))</f>
      </c>
      <c r="I39" s="59">
        <f>IF($G39="","",INDEX('1. závod'!$A:$CH,$G39+5,INDEX('Základní list'!$B:$B,MATCH($F39,'Základní list'!$A:$A,0),1)+2))</f>
      </c>
      <c r="J39" s="108"/>
      <c r="K39" s="105"/>
      <c r="L39" s="60">
        <f>IF($K39="","",INDEX('2. závod'!$A:$CH,$K39+5,INDEX('Základní list'!$B:$B,MATCH($J39,'Základní list'!$A:$A,0),1)))</f>
      </c>
      <c r="M39" s="59">
        <f>IF($K39="","",INDEX('2. závod'!$A:$CH,$K39+5,INDEX('Základní list'!$B:$B,MATCH($J39,'Základní list'!$A:$A,0),1)+2))</f>
      </c>
      <c r="N39" s="122">
        <f>CONCATENATE(F39,G39)</f>
      </c>
      <c r="O39" s="122">
        <f>CONCATENATE(J39,K39)</f>
      </c>
      <c r="P39" s="61">
        <f>IF(ISBLANK(E39),"",E39)</f>
      </c>
      <c r="Q39" s="71">
        <f>IF(ISBLANK($C39),"",COUNT(I39,M39))</f>
      </c>
      <c r="R39" s="72">
        <f>IF(ISBLANK($C39),"",SUM(H39,L39))</f>
      </c>
      <c r="S39" s="73">
        <f>IF(ISBLANK($C39),"",SUM(I39,M39))</f>
      </c>
      <c r="T39" s="74">
        <f>IF(ISBLANK($C39),"",IF(ISTEXT(T38),1,T38+1))</f>
      </c>
    </row>
    <row r="40" spans="1:20" s="38" customFormat="1" ht="25.5" customHeight="1">
      <c r="A40" s="83">
        <v>32</v>
      </c>
      <c r="B40" s="114"/>
      <c r="C40" s="124"/>
      <c r="D40" s="115"/>
      <c r="E40" s="87"/>
      <c r="F40" s="108"/>
      <c r="G40" s="105"/>
      <c r="H40" s="60">
        <f>IF($G40="","",INDEX('1. závod'!$A:$CH,$G40+5,INDEX('Základní list'!$B:$B,MATCH($F40,'Základní list'!$A:$A,0),1)))</f>
      </c>
      <c r="I40" s="59">
        <f>IF($G40="","",INDEX('1. závod'!$A:$CH,$G40+5,INDEX('Základní list'!$B:$B,MATCH($F40,'Základní list'!$A:$A,0),1)+2))</f>
      </c>
      <c r="J40" s="108"/>
      <c r="K40" s="105"/>
      <c r="L40" s="60">
        <f>IF($K40="","",INDEX('2. závod'!$A:$CH,$K40+5,INDEX('Základní list'!$B:$B,MATCH($J40,'Základní list'!$A:$A,0),1)))</f>
      </c>
      <c r="M40" s="59">
        <f>IF($K40="","",INDEX('2. závod'!$A:$CH,$K40+5,INDEX('Základní list'!$B:$B,MATCH($J40,'Základní list'!$A:$A,0),1)+2))</f>
      </c>
      <c r="N40" s="122">
        <f>CONCATENATE(F40,G40)</f>
      </c>
      <c r="O40" s="122">
        <f>CONCATENATE(J40,K40)</f>
      </c>
      <c r="P40" s="61">
        <f>IF(ISBLANK(E40),"",E40)</f>
      </c>
      <c r="Q40" s="71">
        <f>IF(ISBLANK($C40),"",COUNT(I40,M40))</f>
      </c>
      <c r="R40" s="72">
        <f>IF(ISBLANK($C40),"",SUM(H40,L40))</f>
      </c>
      <c r="S40" s="73">
        <f>IF(ISBLANK($C40),"",SUM(I40,M40))</f>
      </c>
      <c r="T40" s="74">
        <f>IF(ISBLANK($C40),"",IF(ISTEXT(T39),1,T39+1))</f>
      </c>
    </row>
    <row r="41" spans="1:20" s="38" customFormat="1" ht="25.5" customHeight="1">
      <c r="A41" s="83">
        <v>33</v>
      </c>
      <c r="B41" s="114"/>
      <c r="C41" s="124"/>
      <c r="D41" s="115"/>
      <c r="E41" s="87"/>
      <c r="F41" s="108"/>
      <c r="G41" s="105"/>
      <c r="H41" s="60">
        <f>IF($G41="","",INDEX('1. závod'!$A:$CH,$G41+5,INDEX('Základní list'!$B:$B,MATCH($F41,'Základní list'!$A:$A,0),1)))</f>
      </c>
      <c r="I41" s="59">
        <f>IF($G41="","",INDEX('1. závod'!$A:$CH,$G41+5,INDEX('Základní list'!$B:$B,MATCH($F41,'Základní list'!$A:$A,0),1)+2))</f>
      </c>
      <c r="J41" s="108"/>
      <c r="K41" s="105"/>
      <c r="L41" s="60">
        <f>IF($K41="","",INDEX('2. závod'!$A:$CH,$K41+5,INDEX('Základní list'!$B:$B,MATCH($J41,'Základní list'!$A:$A,0),1)))</f>
      </c>
      <c r="M41" s="59">
        <f>IF($K41="","",INDEX('2. závod'!$A:$CH,$K41+5,INDEX('Základní list'!$B:$B,MATCH($J41,'Základní list'!$A:$A,0),1)+2))</f>
      </c>
      <c r="N41" s="122">
        <f>CONCATENATE(F41,G41)</f>
      </c>
      <c r="O41" s="122">
        <f>CONCATENATE(J41,K41)</f>
      </c>
      <c r="P41" s="61">
        <f>IF(ISBLANK(E41),"",E41)</f>
      </c>
      <c r="Q41" s="71">
        <f>IF(ISBLANK($C41),"",COUNT(I41,M41))</f>
      </c>
      <c r="R41" s="72">
        <f>IF(ISBLANK($C41),"",SUM(H41,L41))</f>
      </c>
      <c r="S41" s="73">
        <f>IF(ISBLANK($C41),"",SUM(I41,M41))</f>
      </c>
      <c r="T41" s="74">
        <f>IF(ISBLANK($C41),"",IF(ISTEXT(T40),1,T40+1))</f>
      </c>
    </row>
    <row r="42" spans="1:20" s="38" customFormat="1" ht="25.5" customHeight="1">
      <c r="A42" s="83">
        <v>34</v>
      </c>
      <c r="B42" s="114"/>
      <c r="C42" s="124"/>
      <c r="D42" s="115"/>
      <c r="E42" s="87"/>
      <c r="F42" s="108"/>
      <c r="G42" s="105"/>
      <c r="H42" s="60">
        <f>IF($G42="","",INDEX('1. závod'!$A:$CH,$G42+5,INDEX('Základní list'!$B:$B,MATCH($F42,'Základní list'!$A:$A,0),1)))</f>
      </c>
      <c r="I42" s="59">
        <f>IF($G42="","",INDEX('1. závod'!$A:$CH,$G42+5,INDEX('Základní list'!$B:$B,MATCH($F42,'Základní list'!$A:$A,0),1)+2))</f>
      </c>
      <c r="J42" s="108"/>
      <c r="K42" s="105"/>
      <c r="L42" s="60">
        <f>IF($K42="","",INDEX('2. závod'!$A:$CH,$K42+5,INDEX('Základní list'!$B:$B,MATCH($J42,'Základní list'!$A:$A,0),1)))</f>
      </c>
      <c r="M42" s="59">
        <f>IF($K42="","",INDEX('2. závod'!$A:$CH,$K42+5,INDEX('Základní list'!$B:$B,MATCH($J42,'Základní list'!$A:$A,0),1)+2))</f>
      </c>
      <c r="N42" s="122">
        <f>CONCATENATE(F42,G42)</f>
      </c>
      <c r="O42" s="122">
        <f>CONCATENATE(J42,K42)</f>
      </c>
      <c r="P42" s="61">
        <f>IF(ISBLANK(E42),"",E42)</f>
      </c>
      <c r="Q42" s="71">
        <f>IF(ISBLANK($C42),"",COUNT(I42,M42))</f>
      </c>
      <c r="R42" s="72">
        <f>IF(ISBLANK($C42),"",SUM(H42,L42))</f>
      </c>
      <c r="S42" s="73">
        <f>IF(ISBLANK($C42),"",SUM(I42,M42))</f>
      </c>
      <c r="T42" s="74">
        <f>IF(ISBLANK($C42),"",IF(ISTEXT(T41),1,T41+1))</f>
      </c>
    </row>
    <row r="43" spans="1:20" s="38" customFormat="1" ht="25.5" customHeight="1">
      <c r="A43" s="83">
        <v>35</v>
      </c>
      <c r="B43" s="114"/>
      <c r="C43" s="124"/>
      <c r="D43" s="115"/>
      <c r="E43" s="87"/>
      <c r="F43" s="108"/>
      <c r="G43" s="105"/>
      <c r="H43" s="60">
        <f>IF($G43="","",INDEX('1. závod'!$A:$CH,$G43+5,INDEX('Základní list'!$B:$B,MATCH($F43,'Základní list'!$A:$A,0),1)))</f>
      </c>
      <c r="I43" s="59">
        <f>IF($G43="","",INDEX('1. závod'!$A:$CH,$G43+5,INDEX('Základní list'!$B:$B,MATCH($F43,'Základní list'!$A:$A,0),1)+2))</f>
      </c>
      <c r="J43" s="108"/>
      <c r="K43" s="105"/>
      <c r="L43" s="60">
        <f>IF($K43="","",INDEX('2. závod'!$A:$CH,$K43+5,INDEX('Základní list'!$B:$B,MATCH($J43,'Základní list'!$A:$A,0),1)))</f>
      </c>
      <c r="M43" s="59">
        <f>IF($K43="","",INDEX('2. závod'!$A:$CH,$K43+5,INDEX('Základní list'!$B:$B,MATCH($J43,'Základní list'!$A:$A,0),1)+2))</f>
      </c>
      <c r="N43" s="122">
        <f>CONCATENATE(F43,G43)</f>
      </c>
      <c r="O43" s="122">
        <f>CONCATENATE(J43,K43)</f>
      </c>
      <c r="P43" s="61">
        <f>IF(ISBLANK(E43),"",E43)</f>
      </c>
      <c r="Q43" s="71">
        <f>IF(ISBLANK($C43),"",COUNT(I43,M43))</f>
      </c>
      <c r="R43" s="72">
        <f>IF(ISBLANK($C43),"",SUM(H43,L43))</f>
      </c>
      <c r="S43" s="73">
        <f>IF(ISBLANK($C43),"",SUM(I43,M43))</f>
      </c>
      <c r="T43" s="74">
        <f>IF(ISBLANK($C43),"",IF(ISTEXT(T42),1,T42+1))</f>
      </c>
    </row>
    <row r="44" spans="1:20" s="38" customFormat="1" ht="25.5" customHeight="1">
      <c r="A44" s="83">
        <v>36</v>
      </c>
      <c r="B44" s="114"/>
      <c r="C44" s="124"/>
      <c r="D44" s="115"/>
      <c r="E44" s="87"/>
      <c r="F44" s="108"/>
      <c r="G44" s="105"/>
      <c r="H44" s="60">
        <f>IF($G44="","",INDEX('1. závod'!$A:$CH,$G44+5,INDEX('Základní list'!$B:$B,MATCH($F44,'Základní list'!$A:$A,0),1)))</f>
      </c>
      <c r="I44" s="59">
        <f>IF($G44="","",INDEX('1. závod'!$A:$CH,$G44+5,INDEX('Základní list'!$B:$B,MATCH($F44,'Základní list'!$A:$A,0),1)+2))</f>
      </c>
      <c r="J44" s="108"/>
      <c r="K44" s="105"/>
      <c r="L44" s="60">
        <f>IF($K44="","",INDEX('2. závod'!$A:$CH,$K44+5,INDEX('Základní list'!$B:$B,MATCH($J44,'Základní list'!$A:$A,0),1)))</f>
      </c>
      <c r="M44" s="59">
        <f>IF($K44="","",INDEX('2. závod'!$A:$CH,$K44+5,INDEX('Základní list'!$B:$B,MATCH($J44,'Základní list'!$A:$A,0),1)+2))</f>
      </c>
      <c r="N44" s="122">
        <f>CONCATENATE(F44,G44)</f>
      </c>
      <c r="O44" s="122">
        <f>CONCATENATE(J44,K44)</f>
      </c>
      <c r="P44" s="61">
        <f>IF(ISBLANK(E44),"",E44)</f>
      </c>
      <c r="Q44" s="71">
        <f>IF(ISBLANK($C44),"",COUNT(I44,M44))</f>
      </c>
      <c r="R44" s="72">
        <f>IF(ISBLANK($C44),"",SUM(H44,L44))</f>
      </c>
      <c r="S44" s="73">
        <f>IF(ISBLANK($C44),"",SUM(I44,M44))</f>
      </c>
      <c r="T44" s="74">
        <f>IF(ISBLANK($C44),"",IF(ISTEXT(T43),1,T43+1))</f>
      </c>
    </row>
    <row r="45" spans="1:20" s="38" customFormat="1" ht="25.5" customHeight="1">
      <c r="A45" s="83">
        <v>37</v>
      </c>
      <c r="B45" s="114"/>
      <c r="C45" s="124"/>
      <c r="D45" s="115"/>
      <c r="E45" s="87"/>
      <c r="F45" s="108"/>
      <c r="G45" s="105"/>
      <c r="H45" s="60">
        <f>IF($G45="","",INDEX('1. závod'!$A:$CH,$G45+5,INDEX('Základní list'!$B:$B,MATCH($F45,'Základní list'!$A:$A,0),1)))</f>
      </c>
      <c r="I45" s="59">
        <f>IF($G45="","",INDEX('1. závod'!$A:$CH,$G45+5,INDEX('Základní list'!$B:$B,MATCH($F45,'Základní list'!$A:$A,0),1)+2))</f>
      </c>
      <c r="J45" s="108"/>
      <c r="K45" s="105"/>
      <c r="L45" s="60">
        <f>IF($K45="","",INDEX('2. závod'!$A:$CH,$K45+5,INDEX('Základní list'!$B:$B,MATCH($J45,'Základní list'!$A:$A,0),1)))</f>
      </c>
      <c r="M45" s="59">
        <f>IF($K45="","",INDEX('2. závod'!$A:$CH,$K45+5,INDEX('Základní list'!$B:$B,MATCH($J45,'Základní list'!$A:$A,0),1)+2))</f>
      </c>
      <c r="N45" s="122">
        <f>CONCATENATE(F45,G45)</f>
      </c>
      <c r="O45" s="122">
        <f>CONCATENATE(J45,K45)</f>
      </c>
      <c r="P45" s="61">
        <f>IF(ISBLANK(E45),"",E45)</f>
      </c>
      <c r="Q45" s="71">
        <f>IF(ISBLANK($C45),"",COUNT(I45,M45))</f>
      </c>
      <c r="R45" s="72">
        <f>IF(ISBLANK($C45),"",SUM(H45,L45))</f>
      </c>
      <c r="S45" s="73">
        <f>IF(ISBLANK($C45),"",SUM(I45,M45))</f>
      </c>
      <c r="T45" s="74">
        <f>IF(ISBLANK($C45),"",IF(ISTEXT(T44),1,T44+1))</f>
      </c>
    </row>
    <row r="46" spans="1:20" s="38" customFormat="1" ht="25.5" customHeight="1">
      <c r="A46" s="83">
        <v>38</v>
      </c>
      <c r="B46" s="114"/>
      <c r="C46" s="124"/>
      <c r="D46" s="115"/>
      <c r="E46" s="87"/>
      <c r="F46" s="108"/>
      <c r="G46" s="105"/>
      <c r="H46" s="60">
        <f>IF($G46="","",INDEX('1. závod'!$A:$CH,$G46+5,INDEX('Základní list'!$B:$B,MATCH($F46,'Základní list'!$A:$A,0),1)))</f>
      </c>
      <c r="I46" s="59">
        <f>IF($G46="","",INDEX('1. závod'!$A:$CH,$G46+5,INDEX('Základní list'!$B:$B,MATCH($F46,'Základní list'!$A:$A,0),1)+2))</f>
      </c>
      <c r="J46" s="108"/>
      <c r="K46" s="105"/>
      <c r="L46" s="60">
        <f>IF($K46="","",INDEX('2. závod'!$A:$CH,$K46+5,INDEX('Základní list'!$B:$B,MATCH($J46,'Základní list'!$A:$A,0),1)))</f>
      </c>
      <c r="M46" s="59">
        <f>IF($K46="","",INDEX('2. závod'!$A:$CH,$K46+5,INDEX('Základní list'!$B:$B,MATCH($J46,'Základní list'!$A:$A,0),1)+2))</f>
      </c>
      <c r="N46" s="122">
        <f>CONCATENATE(F46,G46)</f>
      </c>
      <c r="O46" s="122">
        <f>CONCATENATE(J46,K46)</f>
      </c>
      <c r="P46" s="61">
        <f>IF(ISBLANK(E46),"",E46)</f>
      </c>
      <c r="Q46" s="71">
        <f>IF(ISBLANK($C46),"",COUNT(I46,M46))</f>
      </c>
      <c r="R46" s="72">
        <f>IF(ISBLANK($C46),"",SUM(H46,L46))</f>
      </c>
      <c r="S46" s="73">
        <f>IF(ISBLANK($C46),"",SUM(I46,M46))</f>
      </c>
      <c r="T46" s="74">
        <f>IF(ISBLANK($C46),"",IF(ISTEXT(T45),1,T45+1))</f>
      </c>
    </row>
    <row r="47" spans="1:20" s="38" customFormat="1" ht="25.5" customHeight="1">
      <c r="A47" s="83">
        <v>39</v>
      </c>
      <c r="B47" s="114"/>
      <c r="C47" s="124"/>
      <c r="D47" s="115"/>
      <c r="E47" s="87"/>
      <c r="F47" s="108"/>
      <c r="G47" s="105"/>
      <c r="H47" s="60">
        <f>IF($G47="","",INDEX('1. závod'!$A:$CH,$G47+5,INDEX('Základní list'!$B:$B,MATCH($F47,'Základní list'!$A:$A,0),1)))</f>
      </c>
      <c r="I47" s="59">
        <f>IF($G47="","",INDEX('1. závod'!$A:$CH,$G47+5,INDEX('Základní list'!$B:$B,MATCH($F47,'Základní list'!$A:$A,0),1)+2))</f>
      </c>
      <c r="J47" s="108"/>
      <c r="K47" s="105"/>
      <c r="L47" s="60">
        <f>IF($K47="","",INDEX('2. závod'!$A:$CH,$K47+5,INDEX('Základní list'!$B:$B,MATCH($J47,'Základní list'!$A:$A,0),1)))</f>
      </c>
      <c r="M47" s="59">
        <f>IF($K47="","",INDEX('2. závod'!$A:$CH,$K47+5,INDEX('Základní list'!$B:$B,MATCH($J47,'Základní list'!$A:$A,0),1)+2))</f>
      </c>
      <c r="N47" s="122">
        <f>CONCATENATE(F47,G47)</f>
      </c>
      <c r="O47" s="122">
        <f>CONCATENATE(J47,K47)</f>
      </c>
      <c r="P47" s="61">
        <f>IF(ISBLANK(E47),"",E47)</f>
      </c>
      <c r="Q47" s="71">
        <f>IF(ISBLANK($C47),"",COUNT(I47,M47))</f>
      </c>
      <c r="R47" s="72">
        <f>IF(ISBLANK($C47),"",SUM(H47,L47))</f>
      </c>
      <c r="S47" s="73">
        <f>IF(ISBLANK($C47),"",SUM(I47,M47))</f>
      </c>
      <c r="T47" s="74">
        <f>IF(ISBLANK($C47),"",IF(ISTEXT(T46),1,T46+1))</f>
      </c>
    </row>
    <row r="48" spans="1:20" s="38" customFormat="1" ht="25.5" customHeight="1">
      <c r="A48" s="83">
        <v>40</v>
      </c>
      <c r="B48" s="114"/>
      <c r="C48" s="124"/>
      <c r="D48" s="115"/>
      <c r="E48" s="87"/>
      <c r="F48" s="108"/>
      <c r="G48" s="105"/>
      <c r="H48" s="60">
        <f>IF($G48="","",INDEX('1. závod'!$A:$CH,$G48+5,INDEX('Základní list'!$B:$B,MATCH($F48,'Základní list'!$A:$A,0),1)))</f>
      </c>
      <c r="I48" s="59">
        <f>IF($G48="","",INDEX('1. závod'!$A:$CH,$G48+5,INDEX('Základní list'!$B:$B,MATCH($F48,'Základní list'!$A:$A,0),1)+2))</f>
      </c>
      <c r="J48" s="108"/>
      <c r="K48" s="105"/>
      <c r="L48" s="60">
        <f>IF($K48="","",INDEX('2. závod'!$A:$CH,$K48+5,INDEX('Základní list'!$B:$B,MATCH($J48,'Základní list'!$A:$A,0),1)))</f>
      </c>
      <c r="M48" s="59">
        <f>IF($K48="","",INDEX('2. závod'!$A:$CH,$K48+5,INDEX('Základní list'!$B:$B,MATCH($J48,'Základní list'!$A:$A,0),1)+2))</f>
      </c>
      <c r="N48" s="122">
        <f>CONCATENATE(F48,G48)</f>
      </c>
      <c r="O48" s="122">
        <f>CONCATENATE(J48,K48)</f>
      </c>
      <c r="P48" s="61">
        <f>IF(ISBLANK(E48),"",E48)</f>
      </c>
      <c r="Q48" s="71">
        <f>IF(ISBLANK($C48),"",COUNT(I48,M48))</f>
      </c>
      <c r="R48" s="72">
        <f>IF(ISBLANK($C48),"",SUM(H48,L48))</f>
      </c>
      <c r="S48" s="73">
        <f>IF(ISBLANK($C48),"",SUM(I48,M48))</f>
      </c>
      <c r="T48" s="74">
        <f>IF(ISBLANK($C48),"",IF(ISTEXT(T47),1,T47+1))</f>
      </c>
    </row>
    <row r="49" spans="1:20" s="38" customFormat="1" ht="25.5" customHeight="1">
      <c r="A49" s="83">
        <v>41</v>
      </c>
      <c r="B49" s="114"/>
      <c r="C49" s="124"/>
      <c r="D49" s="115"/>
      <c r="E49" s="87"/>
      <c r="F49" s="108"/>
      <c r="G49" s="105"/>
      <c r="H49" s="60">
        <f>IF($G49="","",INDEX('1. závod'!$A:$CH,$G49+5,INDEX('Základní list'!$B:$B,MATCH($F49,'Základní list'!$A:$A,0),1)))</f>
      </c>
      <c r="I49" s="59">
        <f>IF($G49="","",INDEX('1. závod'!$A:$CH,$G49+5,INDEX('Základní list'!$B:$B,MATCH($F49,'Základní list'!$A:$A,0),1)+2))</f>
      </c>
      <c r="J49" s="108"/>
      <c r="K49" s="105"/>
      <c r="L49" s="60">
        <f>IF($K49="","",INDEX('2. závod'!$A:$CH,$K49+5,INDEX('Základní list'!$B:$B,MATCH($J49,'Základní list'!$A:$A,0),1)))</f>
      </c>
      <c r="M49" s="59">
        <f>IF($K49="","",INDEX('2. závod'!$A:$CH,$K49+5,INDEX('Základní list'!$B:$B,MATCH($J49,'Základní list'!$A:$A,0),1)+2))</f>
      </c>
      <c r="N49" s="122">
        <f>CONCATENATE(F49,G49)</f>
      </c>
      <c r="O49" s="122">
        <f>CONCATENATE(J49,K49)</f>
      </c>
      <c r="P49" s="61">
        <f>IF(ISBLANK(E49),"",E49)</f>
      </c>
      <c r="Q49" s="71">
        <f>IF(ISBLANK($C49),"",COUNT(I49,M49))</f>
      </c>
      <c r="R49" s="72">
        <f>IF(ISBLANK($C49),"",SUM(H49,L49))</f>
      </c>
      <c r="S49" s="73">
        <f>IF(ISBLANK($C49),"",SUM(I49,M49))</f>
      </c>
      <c r="T49" s="74">
        <f>IF(ISBLANK($C49),"",IF(ISTEXT(T48),1,T48+1))</f>
      </c>
    </row>
    <row r="50" spans="1:20" s="38" customFormat="1" ht="25.5" customHeight="1">
      <c r="A50" s="83">
        <v>42</v>
      </c>
      <c r="B50" s="114"/>
      <c r="C50" s="124"/>
      <c r="D50" s="115"/>
      <c r="E50" s="87"/>
      <c r="F50" s="108"/>
      <c r="G50" s="105"/>
      <c r="H50" s="60">
        <f>IF($G50="","",INDEX('1. závod'!$A:$CH,$G50+5,INDEX('Základní list'!$B:$B,MATCH($F50,'Základní list'!$A:$A,0),1)))</f>
      </c>
      <c r="I50" s="59">
        <f>IF($G50="","",INDEX('1. závod'!$A:$CH,$G50+5,INDEX('Základní list'!$B:$B,MATCH($F50,'Základní list'!$A:$A,0),1)+2))</f>
      </c>
      <c r="J50" s="108"/>
      <c r="K50" s="105"/>
      <c r="L50" s="60">
        <f>IF($K50="","",INDEX('2. závod'!$A:$CH,$K50+5,INDEX('Základní list'!$B:$B,MATCH($J50,'Základní list'!$A:$A,0),1)))</f>
      </c>
      <c r="M50" s="59">
        <f>IF($K50="","",INDEX('2. závod'!$A:$CH,$K50+5,INDEX('Základní list'!$B:$B,MATCH($J50,'Základní list'!$A:$A,0),1)+2))</f>
      </c>
      <c r="N50" s="122">
        <f>CONCATENATE(F50,G50)</f>
      </c>
      <c r="O50" s="122">
        <f>CONCATENATE(J50,K50)</f>
      </c>
      <c r="P50" s="61">
        <f>IF(ISBLANK(E50),"",E50)</f>
      </c>
      <c r="Q50" s="71">
        <f>IF(ISBLANK($C50),"",COUNT(I50,M50))</f>
      </c>
      <c r="R50" s="72">
        <f>IF(ISBLANK($C50),"",SUM(H50,L50))</f>
      </c>
      <c r="S50" s="73">
        <f>IF(ISBLANK($C50),"",SUM(I50,M50))</f>
      </c>
      <c r="T50" s="74">
        <f>IF(ISBLANK($C50),"",IF(ISTEXT(T49),1,T49+1))</f>
      </c>
    </row>
    <row r="51" spans="1:20" s="38" customFormat="1" ht="25.5" customHeight="1">
      <c r="A51" s="83">
        <v>43</v>
      </c>
      <c r="B51" s="114"/>
      <c r="C51" s="124"/>
      <c r="D51" s="115"/>
      <c r="E51" s="87"/>
      <c r="F51" s="108"/>
      <c r="G51" s="105"/>
      <c r="H51" s="60">
        <f>IF($G51="","",INDEX('1. závod'!$A:$CH,$G51+5,INDEX('Základní list'!$B:$B,MATCH($F51,'Základní list'!$A:$A,0),1)))</f>
      </c>
      <c r="I51" s="59">
        <f>IF($G51="","",INDEX('1. závod'!$A:$CH,$G51+5,INDEX('Základní list'!$B:$B,MATCH($F51,'Základní list'!$A:$A,0),1)+2))</f>
      </c>
      <c r="J51" s="108"/>
      <c r="K51" s="105"/>
      <c r="L51" s="60">
        <f>IF($K51="","",INDEX('2. závod'!$A:$CH,$K51+5,INDEX('Základní list'!$B:$B,MATCH($J51,'Základní list'!$A:$A,0),1)))</f>
      </c>
      <c r="M51" s="59">
        <f>IF($K51="","",INDEX('2. závod'!$A:$CH,$K51+5,INDEX('Základní list'!$B:$B,MATCH($J51,'Základní list'!$A:$A,0),1)+2))</f>
      </c>
      <c r="N51" s="122">
        <f>CONCATENATE(F51,G51)</f>
      </c>
      <c r="O51" s="122">
        <f>CONCATENATE(J51,K51)</f>
      </c>
      <c r="P51" s="61">
        <f>IF(ISBLANK(E51),"",E51)</f>
      </c>
      <c r="Q51" s="71">
        <f>IF(ISBLANK($C51),"",COUNT(I51,M51))</f>
      </c>
      <c r="R51" s="72">
        <f>IF(ISBLANK($C51),"",SUM(H51,L51))</f>
      </c>
      <c r="S51" s="73">
        <f>IF(ISBLANK($C51),"",SUM(I51,M51))</f>
      </c>
      <c r="T51" s="74">
        <f>IF(ISBLANK($C51),"",IF(ISTEXT(T50),1,T50+1))</f>
      </c>
    </row>
    <row r="52" spans="1:20" s="38" customFormat="1" ht="25.5" customHeight="1">
      <c r="A52" s="83">
        <v>44</v>
      </c>
      <c r="B52" s="114"/>
      <c r="C52" s="124"/>
      <c r="D52" s="115"/>
      <c r="E52" s="87"/>
      <c r="F52" s="108"/>
      <c r="G52" s="105"/>
      <c r="H52" s="60">
        <f>IF($G52="","",INDEX('1. závod'!$A:$CH,$G52+5,INDEX('Základní list'!$B:$B,MATCH($F52,'Základní list'!$A:$A,0),1)))</f>
      </c>
      <c r="I52" s="59">
        <f>IF($G52="","",INDEX('1. závod'!$A:$CH,$G52+5,INDEX('Základní list'!$B:$B,MATCH($F52,'Základní list'!$A:$A,0),1)+2))</f>
      </c>
      <c r="J52" s="108"/>
      <c r="K52" s="105"/>
      <c r="L52" s="60">
        <f>IF($K52="","",INDEX('2. závod'!$A:$CH,$K52+5,INDEX('Základní list'!$B:$B,MATCH($J52,'Základní list'!$A:$A,0),1)))</f>
      </c>
      <c r="M52" s="59">
        <f>IF($K52="","",INDEX('2. závod'!$A:$CH,$K52+5,INDEX('Základní list'!$B:$B,MATCH($J52,'Základní list'!$A:$A,0),1)+2))</f>
      </c>
      <c r="N52" s="122">
        <f>CONCATENATE(F52,G52)</f>
      </c>
      <c r="O52" s="122">
        <f>CONCATENATE(J52,K52)</f>
      </c>
      <c r="P52" s="61">
        <f>IF(ISBLANK(E52),"",E52)</f>
      </c>
      <c r="Q52" s="71">
        <f>IF(ISBLANK($C52),"",COUNT(I52,M52))</f>
      </c>
      <c r="R52" s="72">
        <f>IF(ISBLANK($C52),"",SUM(H52,L52))</f>
      </c>
      <c r="S52" s="73">
        <f>IF(ISBLANK($C52),"",SUM(I52,M52))</f>
      </c>
      <c r="T52" s="74">
        <f>IF(ISBLANK($C52),"",IF(ISTEXT(T51),1,T51+1))</f>
      </c>
    </row>
    <row r="53" spans="1:20" s="38" customFormat="1" ht="25.5" customHeight="1">
      <c r="A53" s="83">
        <v>45</v>
      </c>
      <c r="B53" s="123"/>
      <c r="C53" s="124"/>
      <c r="D53" s="115"/>
      <c r="E53" s="87"/>
      <c r="F53" s="108"/>
      <c r="G53" s="105"/>
      <c r="H53" s="60">
        <f>IF($G53="","",INDEX('1. závod'!$A:$CH,$G53+5,INDEX('Základní list'!$B:$B,MATCH($F53,'Základní list'!$A:$A,0),1)))</f>
      </c>
      <c r="I53" s="59">
        <f>IF($G53="","",INDEX('1. závod'!$A:$CH,$G53+5,INDEX('Základní list'!$B:$B,MATCH($F53,'Základní list'!$A:$A,0),1)+2))</f>
      </c>
      <c r="J53" s="108"/>
      <c r="K53" s="105"/>
      <c r="L53" s="60">
        <f>IF($K53="","",INDEX('2. závod'!$A:$CH,$K53+5,INDEX('Základní list'!$B:$B,MATCH($J53,'Základní list'!$A:$A,0),1)))</f>
      </c>
      <c r="M53" s="59">
        <f>IF($K53="","",INDEX('2. závod'!$A:$CH,$K53+5,INDEX('Základní list'!$B:$B,MATCH($J53,'Základní list'!$A:$A,0),1)+2))</f>
      </c>
      <c r="N53" s="122">
        <f>CONCATENATE(F53,G53)</f>
      </c>
      <c r="O53" s="122">
        <f>CONCATENATE(J53,K53)</f>
      </c>
      <c r="P53" s="61">
        <f>IF(ISBLANK(E53),"",E53)</f>
      </c>
      <c r="Q53" s="71">
        <f>IF(ISBLANK($C53),"",COUNT(I53,M53))</f>
      </c>
      <c r="R53" s="72">
        <f>IF(ISBLANK($C53),"",SUM(H53,L53))</f>
      </c>
      <c r="S53" s="73">
        <f>IF(ISBLANK($C53),"",SUM(I53,M53))</f>
      </c>
      <c r="T53" s="74">
        <f>IF(ISBLANK($C53),"",IF(ISTEXT(T52),1,T52+1))</f>
      </c>
    </row>
    <row r="54" spans="1:20" s="38" customFormat="1" ht="25.5" customHeight="1">
      <c r="A54" s="83">
        <v>46</v>
      </c>
      <c r="B54" s="114"/>
      <c r="C54" s="124"/>
      <c r="D54" s="115"/>
      <c r="E54" s="87"/>
      <c r="F54" s="108"/>
      <c r="G54" s="105"/>
      <c r="H54" s="60">
        <f>IF($G54="","",INDEX('1. závod'!$A:$CH,$G54+5,INDEX('Základní list'!$B:$B,MATCH($F54,'Základní list'!$A:$A,0),1)))</f>
      </c>
      <c r="I54" s="59">
        <f>IF($G54="","",INDEX('1. závod'!$A:$CH,$G54+5,INDEX('Základní list'!$B:$B,MATCH($F54,'Základní list'!$A:$A,0),1)+2))</f>
      </c>
      <c r="J54" s="108"/>
      <c r="K54" s="105"/>
      <c r="L54" s="60">
        <f>IF($K54="","",INDEX('2. závod'!$A:$CH,$K54+5,INDEX('Základní list'!$B:$B,MATCH($J54,'Základní list'!$A:$A,0),1)))</f>
      </c>
      <c r="M54" s="59">
        <f>IF($K54="","",INDEX('2. závod'!$A:$CH,$K54+5,INDEX('Základní list'!$B:$B,MATCH($J54,'Základní list'!$A:$A,0),1)+2))</f>
      </c>
      <c r="N54" s="122">
        <f>CONCATENATE(F54,G54)</f>
      </c>
      <c r="O54" s="122">
        <f>CONCATENATE(J54,K54)</f>
      </c>
      <c r="P54" s="61">
        <f>IF(ISBLANK(E54),"",E54)</f>
      </c>
      <c r="Q54" s="71">
        <f>IF(ISBLANK($C54),"",COUNT(I54,M54))</f>
      </c>
      <c r="R54" s="72">
        <f>IF(ISBLANK($C54),"",SUM(H54,L54))</f>
      </c>
      <c r="S54" s="73">
        <f>IF(ISBLANK($C54),"",SUM(I54,M54))</f>
      </c>
      <c r="T54" s="74">
        <f>IF(ISBLANK($C54),"",IF(ISTEXT(T53),1,T53+1))</f>
      </c>
    </row>
    <row r="55" spans="1:20" s="38" customFormat="1" ht="25.5" customHeight="1">
      <c r="A55" s="83">
        <v>47</v>
      </c>
      <c r="B55" s="114"/>
      <c r="C55" s="124"/>
      <c r="D55" s="115"/>
      <c r="E55" s="87"/>
      <c r="F55" s="108"/>
      <c r="G55" s="105"/>
      <c r="H55" s="60">
        <f>IF($G55="","",INDEX('1. závod'!$A:$CH,$G55+5,INDEX('Základní list'!$B:$B,MATCH($F55,'Základní list'!$A:$A,0),1)))</f>
      </c>
      <c r="I55" s="59">
        <f>IF($G55="","",INDEX('1. závod'!$A:$CH,$G55+5,INDEX('Základní list'!$B:$B,MATCH($F55,'Základní list'!$A:$A,0),1)+2))</f>
      </c>
      <c r="J55" s="108"/>
      <c r="K55" s="105"/>
      <c r="L55" s="60">
        <f>IF($K55="","",INDEX('2. závod'!$A:$CH,$K55+5,INDEX('Základní list'!$B:$B,MATCH($J55,'Základní list'!$A:$A,0),1)))</f>
      </c>
      <c r="M55" s="59">
        <f>IF($K55="","",INDEX('2. závod'!$A:$CH,$K55+5,INDEX('Základní list'!$B:$B,MATCH($J55,'Základní list'!$A:$A,0),1)+2))</f>
      </c>
      <c r="N55" s="122">
        <f>CONCATENATE(F55,G55)</f>
      </c>
      <c r="O55" s="122">
        <f>CONCATENATE(J55,K55)</f>
      </c>
      <c r="P55" s="61">
        <f>IF(ISBLANK(E55),"",E55)</f>
      </c>
      <c r="Q55" s="71">
        <f>IF(ISBLANK($C55),"",COUNT(I55,M55))</f>
      </c>
      <c r="R55" s="72">
        <f>IF(ISBLANK($C55),"",SUM(H55,L55))</f>
      </c>
      <c r="S55" s="73">
        <f>IF(ISBLANK($C55),"",SUM(I55,M55))</f>
      </c>
      <c r="T55" s="74">
        <f>IF(ISBLANK($C55),"",IF(ISTEXT(T54),1,T54+1))</f>
      </c>
    </row>
    <row r="56" spans="1:20" s="38" customFormat="1" ht="25.5" customHeight="1">
      <c r="A56" s="83">
        <v>48</v>
      </c>
      <c r="B56" s="114"/>
      <c r="C56" s="124"/>
      <c r="D56" s="115"/>
      <c r="E56" s="87"/>
      <c r="F56" s="108"/>
      <c r="G56" s="105"/>
      <c r="H56" s="60">
        <f>IF($G56="","",INDEX('1. závod'!$A:$CH,$G56+5,INDEX('Základní list'!$B:$B,MATCH($F56,'Základní list'!$A:$A,0),1)))</f>
      </c>
      <c r="I56" s="59">
        <f>IF($G56="","",INDEX('1. závod'!$A:$CH,$G56+5,INDEX('Základní list'!$B:$B,MATCH($F56,'Základní list'!$A:$A,0),1)+2))</f>
      </c>
      <c r="J56" s="108"/>
      <c r="K56" s="105"/>
      <c r="L56" s="60">
        <f>IF($K56="","",INDEX('2. závod'!$A:$CH,$K56+5,INDEX('Základní list'!$B:$B,MATCH($J56,'Základní list'!$A:$A,0),1)))</f>
      </c>
      <c r="M56" s="59">
        <f>IF($K56="","",INDEX('2. závod'!$A:$CH,$K56+5,INDEX('Základní list'!$B:$B,MATCH($J56,'Základní list'!$A:$A,0),1)+2))</f>
      </c>
      <c r="N56" s="122">
        <f>CONCATENATE(F56,G56)</f>
      </c>
      <c r="O56" s="122">
        <f>CONCATENATE(J56,K56)</f>
      </c>
      <c r="P56" s="61">
        <f>IF(ISBLANK(E56),"",E56)</f>
      </c>
      <c r="Q56" s="71">
        <f>IF(ISBLANK($C56),"",COUNT(I56,M56))</f>
      </c>
      <c r="R56" s="72">
        <f>IF(ISBLANK($C56),"",SUM(H56,L56))</f>
      </c>
      <c r="S56" s="73">
        <f>IF(ISBLANK($C56),"",SUM(I56,M56))</f>
      </c>
      <c r="T56" s="74">
        <f>IF(ISBLANK($C56),"",IF(ISTEXT(T55),1,T55+1))</f>
      </c>
    </row>
    <row r="57" spans="1:20" s="38" customFormat="1" ht="25.5" customHeight="1">
      <c r="A57" s="83">
        <v>49</v>
      </c>
      <c r="B57" s="114"/>
      <c r="C57" s="124"/>
      <c r="D57" s="115"/>
      <c r="E57" s="87"/>
      <c r="F57" s="108"/>
      <c r="G57" s="105"/>
      <c r="H57" s="60">
        <f>IF($G57="","",INDEX('1. závod'!$A:$CH,$G57+5,INDEX('Základní list'!$B:$B,MATCH($F57,'Základní list'!$A:$A,0),1)))</f>
      </c>
      <c r="I57" s="59">
        <f>IF($G57="","",INDEX('1. závod'!$A:$CH,$G57+5,INDEX('Základní list'!$B:$B,MATCH($F57,'Základní list'!$A:$A,0),1)+2))</f>
      </c>
      <c r="J57" s="108"/>
      <c r="K57" s="105"/>
      <c r="L57" s="60">
        <f>IF($K57="","",INDEX('2. závod'!$A:$CH,$K57+5,INDEX('Základní list'!$B:$B,MATCH($J57,'Základní list'!$A:$A,0),1)))</f>
      </c>
      <c r="M57" s="59">
        <f>IF($K57="","",INDEX('2. závod'!$A:$CH,$K57+5,INDEX('Základní list'!$B:$B,MATCH($J57,'Základní list'!$A:$A,0),1)+2))</f>
      </c>
      <c r="N57" s="122">
        <f>CONCATENATE(F57,G57)</f>
      </c>
      <c r="O57" s="122">
        <f>CONCATENATE(J57,K57)</f>
      </c>
      <c r="P57" s="61">
        <f>IF(ISBLANK(E57),"",E57)</f>
      </c>
      <c r="Q57" s="71">
        <f>IF(ISBLANK($C57),"",COUNT(I57,M57))</f>
      </c>
      <c r="R57" s="72">
        <f>IF(ISBLANK($C57),"",SUM(H57,L57))</f>
      </c>
      <c r="S57" s="73">
        <f>IF(ISBLANK($C57),"",SUM(I57,M57))</f>
      </c>
      <c r="T57" s="74">
        <f>IF(ISBLANK($C57),"",IF(ISTEXT(T56),1,T56+1))</f>
      </c>
    </row>
    <row r="58" spans="1:20" s="38" customFormat="1" ht="25.5" customHeight="1">
      <c r="A58" s="83">
        <v>50</v>
      </c>
      <c r="B58" s="114"/>
      <c r="C58" s="124"/>
      <c r="D58" s="115"/>
      <c r="E58" s="87"/>
      <c r="F58" s="108"/>
      <c r="G58" s="105"/>
      <c r="H58" s="60">
        <f>IF($G58="","",INDEX('1. závod'!$A:$CH,$G58+5,INDEX('Základní list'!$B:$B,MATCH($F58,'Základní list'!$A:$A,0),1)))</f>
      </c>
      <c r="I58" s="59">
        <f>IF($G58="","",INDEX('1. závod'!$A:$CH,$G58+5,INDEX('Základní list'!$B:$B,MATCH($F58,'Základní list'!$A:$A,0),1)+2))</f>
      </c>
      <c r="J58" s="108"/>
      <c r="K58" s="105"/>
      <c r="L58" s="60">
        <f>IF($K58="","",INDEX('2. závod'!$A:$CH,$K58+5,INDEX('Základní list'!$B:$B,MATCH($J58,'Základní list'!$A:$A,0),1)))</f>
      </c>
      <c r="M58" s="59">
        <f>IF($K58="","",INDEX('2. závod'!$A:$CH,$K58+5,INDEX('Základní list'!$B:$B,MATCH($J58,'Základní list'!$A:$A,0),1)+2))</f>
      </c>
      <c r="N58" s="122">
        <f>CONCATENATE(F58,G58)</f>
      </c>
      <c r="O58" s="122">
        <f>CONCATENATE(J58,K58)</f>
      </c>
      <c r="P58" s="61">
        <f>IF(ISBLANK(E58),"",E58)</f>
      </c>
      <c r="Q58" s="71">
        <f>IF(ISBLANK($C58),"",COUNT(I58,M58))</f>
      </c>
      <c r="R58" s="72">
        <f>IF(ISBLANK($C58),"",SUM(H58,L58))</f>
      </c>
      <c r="S58" s="73">
        <f>IF(ISBLANK($C58),"",SUM(I58,M58))</f>
      </c>
      <c r="T58" s="74">
        <f>IF(ISBLANK($C58),"",IF(ISTEXT(T57),1,T57+1))</f>
      </c>
    </row>
    <row r="59" spans="1:20" s="38" customFormat="1" ht="25.5" customHeight="1">
      <c r="A59" s="83">
        <v>51</v>
      </c>
      <c r="B59" s="114"/>
      <c r="C59" s="124"/>
      <c r="D59" s="115"/>
      <c r="E59" s="87"/>
      <c r="F59" s="108"/>
      <c r="G59" s="105"/>
      <c r="H59" s="60">
        <f>IF($G59="","",INDEX('1. závod'!$A:$CH,$G59+5,INDEX('Základní list'!$B:$B,MATCH($F59,'Základní list'!$A:$A,0),1)))</f>
      </c>
      <c r="I59" s="59">
        <f>IF($G59="","",INDEX('1. závod'!$A:$CH,$G59+5,INDEX('Základní list'!$B:$B,MATCH($F59,'Základní list'!$A:$A,0),1)+2))</f>
      </c>
      <c r="J59" s="108"/>
      <c r="K59" s="105"/>
      <c r="L59" s="60">
        <f>IF($K59="","",INDEX('2. závod'!$A:$CH,$K59+5,INDEX('Základní list'!$B:$B,MATCH($J59,'Základní list'!$A:$A,0),1)))</f>
      </c>
      <c r="M59" s="59">
        <f>IF($K59="","",INDEX('2. závod'!$A:$CH,$K59+5,INDEX('Základní list'!$B:$B,MATCH($J59,'Základní list'!$A:$A,0),1)+2))</f>
      </c>
      <c r="N59" s="122">
        <f>CONCATENATE(F59,G59)</f>
      </c>
      <c r="O59" s="122">
        <f>CONCATENATE(J59,K59)</f>
      </c>
      <c r="P59" s="61">
        <f>IF(ISBLANK(E59),"",E59)</f>
      </c>
      <c r="Q59" s="71">
        <f>IF(ISBLANK($C59),"",COUNT(I59,M59))</f>
      </c>
      <c r="R59" s="72">
        <f>IF(ISBLANK($C59),"",SUM(H59,L59))</f>
      </c>
      <c r="S59" s="73">
        <f>IF(ISBLANK($C59),"",SUM(I59,M59))</f>
      </c>
      <c r="T59" s="74">
        <f>IF(ISBLANK($C59),"",IF(ISTEXT(T58),1,T58+1))</f>
      </c>
    </row>
    <row r="60" spans="1:20" s="38" customFormat="1" ht="25.5" customHeight="1">
      <c r="A60" s="83">
        <v>52</v>
      </c>
      <c r="B60" s="114"/>
      <c r="C60" s="124"/>
      <c r="D60" s="115"/>
      <c r="E60" s="87"/>
      <c r="F60" s="108"/>
      <c r="G60" s="105"/>
      <c r="H60" s="60">
        <f>IF($G60="","",INDEX('1. závod'!$A:$CH,$G60+5,INDEX('Základní list'!$B:$B,MATCH($F60,'Základní list'!$A:$A,0),1)))</f>
      </c>
      <c r="I60" s="59">
        <f>IF($G60="","",INDEX('1. závod'!$A:$CH,$G60+5,INDEX('Základní list'!$B:$B,MATCH($F60,'Základní list'!$A:$A,0),1)+2))</f>
      </c>
      <c r="J60" s="108"/>
      <c r="K60" s="105"/>
      <c r="L60" s="60">
        <f>IF($K60="","",INDEX('2. závod'!$A:$CH,$K60+5,INDEX('Základní list'!$B:$B,MATCH($J60,'Základní list'!$A:$A,0),1)))</f>
      </c>
      <c r="M60" s="59">
        <f>IF($K60="","",INDEX('2. závod'!$A:$CH,$K60+5,INDEX('Základní list'!$B:$B,MATCH($J60,'Základní list'!$A:$A,0),1)+2))</f>
      </c>
      <c r="N60" s="122">
        <f>CONCATENATE(F60,G60)</f>
      </c>
      <c r="O60" s="122">
        <f>CONCATENATE(J60,K60)</f>
      </c>
      <c r="P60" s="61">
        <f>IF(ISBLANK(E60),"",E60)</f>
      </c>
      <c r="Q60" s="71">
        <f>IF(ISBLANK($C60),"",COUNT(I60,M60))</f>
      </c>
      <c r="R60" s="72">
        <f>IF(ISBLANK($C60),"",SUM(H60,L60))</f>
      </c>
      <c r="S60" s="73">
        <f>IF(ISBLANK($C60),"",SUM(I60,M60))</f>
      </c>
      <c r="T60" s="74">
        <f>IF(ISBLANK($C60),"",IF(ISTEXT(T59),1,T59+1))</f>
      </c>
    </row>
    <row r="61" spans="1:20" s="38" customFormat="1" ht="25.5" customHeight="1">
      <c r="A61" s="83">
        <v>53</v>
      </c>
      <c r="B61" s="114"/>
      <c r="C61" s="124"/>
      <c r="D61" s="115"/>
      <c r="E61" s="87"/>
      <c r="F61" s="108"/>
      <c r="G61" s="105"/>
      <c r="H61" s="60">
        <f>IF($G61="","",INDEX('1. závod'!$A:$CH,$G61+5,INDEX('Základní list'!$B:$B,MATCH($F61,'Základní list'!$A:$A,0),1)))</f>
      </c>
      <c r="I61" s="59">
        <f>IF($G61="","",INDEX('1. závod'!$A:$CH,$G61+5,INDEX('Základní list'!$B:$B,MATCH($F61,'Základní list'!$A:$A,0),1)+2))</f>
      </c>
      <c r="J61" s="108"/>
      <c r="K61" s="105"/>
      <c r="L61" s="60">
        <f>IF($K61="","",INDEX('2. závod'!$A:$CH,$K61+5,INDEX('Základní list'!$B:$B,MATCH($J61,'Základní list'!$A:$A,0),1)))</f>
      </c>
      <c r="M61" s="59">
        <f>IF($K61="","",INDEX('2. závod'!$A:$CH,$K61+5,INDEX('Základní list'!$B:$B,MATCH($J61,'Základní list'!$A:$A,0),1)+2))</f>
      </c>
      <c r="N61" s="122">
        <f>CONCATENATE(F61,G61)</f>
      </c>
      <c r="O61" s="122">
        <f>CONCATENATE(J61,K61)</f>
      </c>
      <c r="P61" s="61">
        <f>IF(ISBLANK(E61),"",E61)</f>
      </c>
      <c r="Q61" s="71">
        <f>IF(ISBLANK($C61),"",COUNT(I61,M61))</f>
      </c>
      <c r="R61" s="72">
        <f>IF(ISBLANK($C61),"",SUM(H61,L61))</f>
      </c>
      <c r="S61" s="73">
        <f>IF(ISBLANK($C61),"",SUM(I61,M61))</f>
      </c>
      <c r="T61" s="74">
        <f>IF(ISBLANK($C61),"",IF(ISTEXT(T60),1,T60+1))</f>
      </c>
    </row>
    <row r="62" spans="1:20" s="38" customFormat="1" ht="25.5" customHeight="1">
      <c r="A62" s="83">
        <v>54</v>
      </c>
      <c r="B62" s="114"/>
      <c r="C62" s="124"/>
      <c r="D62" s="115"/>
      <c r="E62" s="87"/>
      <c r="F62" s="108"/>
      <c r="G62" s="105"/>
      <c r="H62" s="60">
        <f>IF($G62="","",INDEX('1. závod'!$A:$CH,$G62+5,INDEX('Základní list'!$B:$B,MATCH($F62,'Základní list'!$A:$A,0),1)))</f>
      </c>
      <c r="I62" s="59">
        <f>IF($G62="","",INDEX('1. závod'!$A:$CH,$G62+5,INDEX('Základní list'!$B:$B,MATCH($F62,'Základní list'!$A:$A,0),1)+2))</f>
      </c>
      <c r="J62" s="108"/>
      <c r="K62" s="105"/>
      <c r="L62" s="60">
        <f>IF($K62="","",INDEX('2. závod'!$A:$CH,$K62+5,INDEX('Základní list'!$B:$B,MATCH($J62,'Základní list'!$A:$A,0),1)))</f>
      </c>
      <c r="M62" s="59">
        <f>IF($K62="","",INDEX('2. závod'!$A:$CH,$K62+5,INDEX('Základní list'!$B:$B,MATCH($J62,'Základní list'!$A:$A,0),1)+2))</f>
      </c>
      <c r="N62" s="122">
        <f>CONCATENATE(F62,G62)</f>
      </c>
      <c r="O62" s="122">
        <f>CONCATENATE(J62,K62)</f>
      </c>
      <c r="P62" s="61">
        <f>IF(ISBLANK(E62),"",E62)</f>
      </c>
      <c r="Q62" s="71">
        <f>IF(ISBLANK($C62),"",COUNT(I62,M62))</f>
      </c>
      <c r="R62" s="72">
        <f>IF(ISBLANK($C62),"",SUM(H62,L62))</f>
      </c>
      <c r="S62" s="73">
        <f>IF(ISBLANK($C62),"",SUM(I62,M62))</f>
      </c>
      <c r="T62" s="74">
        <f>IF(ISBLANK($C62),"",IF(ISTEXT(T61),1,T61+1))</f>
      </c>
    </row>
    <row r="63" spans="1:20" s="38" customFormat="1" ht="25.5" customHeight="1">
      <c r="A63" s="83">
        <v>55</v>
      </c>
      <c r="B63" s="114"/>
      <c r="C63" s="124"/>
      <c r="D63" s="115"/>
      <c r="E63" s="87"/>
      <c r="F63" s="108"/>
      <c r="G63" s="105"/>
      <c r="H63" s="60">
        <f>IF($G63="","",INDEX('1. závod'!$A:$CH,$G63+5,INDEX('Základní list'!$B:$B,MATCH($F63,'Základní list'!$A:$A,0),1)))</f>
      </c>
      <c r="I63" s="59">
        <f>IF($G63="","",INDEX('1. závod'!$A:$CH,$G63+5,INDEX('Základní list'!$B:$B,MATCH($F63,'Základní list'!$A:$A,0),1)+2))</f>
      </c>
      <c r="J63" s="108"/>
      <c r="K63" s="105"/>
      <c r="L63" s="60">
        <f>IF($K63="","",INDEX('2. závod'!$A:$CH,$K63+5,INDEX('Základní list'!$B:$B,MATCH($J63,'Základní list'!$A:$A,0),1)))</f>
      </c>
      <c r="M63" s="59">
        <f>IF($K63="","",INDEX('2. závod'!$A:$CH,$K63+5,INDEX('Základní list'!$B:$B,MATCH($J63,'Základní list'!$A:$A,0),1)+2))</f>
      </c>
      <c r="N63" s="122">
        <f>CONCATENATE(F63,G63)</f>
      </c>
      <c r="O63" s="122">
        <f>CONCATENATE(J63,K63)</f>
      </c>
      <c r="P63" s="61">
        <f>IF(ISBLANK(E63),"",E63)</f>
      </c>
      <c r="Q63" s="71">
        <f>IF(ISBLANK($C63),"",COUNT(I63,M63))</f>
      </c>
      <c r="R63" s="72">
        <f>IF(ISBLANK($C63),"",SUM(H63,L63))</f>
      </c>
      <c r="S63" s="73">
        <f>IF(ISBLANK($C63),"",SUM(I63,M63))</f>
      </c>
      <c r="T63" s="74">
        <f>IF(ISBLANK($C63),"",IF(ISTEXT(T62),1,T62+1))</f>
      </c>
    </row>
    <row r="64" spans="1:20" s="38" customFormat="1" ht="25.5" customHeight="1">
      <c r="A64" s="83">
        <v>56</v>
      </c>
      <c r="B64" s="114"/>
      <c r="C64" s="124"/>
      <c r="D64" s="115"/>
      <c r="E64" s="87"/>
      <c r="F64" s="108"/>
      <c r="G64" s="105"/>
      <c r="H64" s="60">
        <f>IF($G64="","",INDEX('1. závod'!$A:$CH,$G64+5,INDEX('Základní list'!$B:$B,MATCH($F64,'Základní list'!$A:$A,0),1)))</f>
      </c>
      <c r="I64" s="59">
        <f>IF($G64="","",INDEX('1. závod'!$A:$CH,$G64+5,INDEX('Základní list'!$B:$B,MATCH($F64,'Základní list'!$A:$A,0),1)+2))</f>
      </c>
      <c r="J64" s="108"/>
      <c r="K64" s="105"/>
      <c r="L64" s="60">
        <f>IF($K64="","",INDEX('2. závod'!$A:$CH,$K64+5,INDEX('Základní list'!$B:$B,MATCH($J64,'Základní list'!$A:$A,0),1)))</f>
      </c>
      <c r="M64" s="59">
        <f>IF($K64="","",INDEX('2. závod'!$A:$CH,$K64+5,INDEX('Základní list'!$B:$B,MATCH($J64,'Základní list'!$A:$A,0),1)+2))</f>
      </c>
      <c r="N64" s="122">
        <f>CONCATENATE(F64,G64)</f>
      </c>
      <c r="O64" s="122">
        <f>CONCATENATE(J64,K64)</f>
      </c>
      <c r="P64" s="61">
        <f>IF(ISBLANK(E64),"",E64)</f>
      </c>
      <c r="Q64" s="71">
        <f>IF(ISBLANK($C64),"",COUNT(I64,M64))</f>
      </c>
      <c r="R64" s="72">
        <f>IF(ISBLANK($C64),"",SUM(H64,L64))</f>
      </c>
      <c r="S64" s="73">
        <f>IF(ISBLANK($C64),"",SUM(I64,M64))</f>
      </c>
      <c r="T64" s="74">
        <f>IF(ISBLANK($C64),"",IF(ISTEXT(T63),1,T63+1))</f>
      </c>
    </row>
    <row r="65" spans="1:20" s="38" customFormat="1" ht="25.5" customHeight="1">
      <c r="A65" s="83">
        <v>57</v>
      </c>
      <c r="B65" s="114"/>
      <c r="C65" s="124"/>
      <c r="D65" s="115"/>
      <c r="E65" s="87"/>
      <c r="F65" s="108"/>
      <c r="G65" s="105"/>
      <c r="H65" s="60">
        <f>IF($G65="","",INDEX('1. závod'!$A:$CH,$G65+5,INDEX('Základní list'!$B:$B,MATCH($F65,'Základní list'!$A:$A,0),1)))</f>
      </c>
      <c r="I65" s="59">
        <f>IF($G65="","",INDEX('1. závod'!$A:$CH,$G65+5,INDEX('Základní list'!$B:$B,MATCH($F65,'Základní list'!$A:$A,0),1)+2))</f>
      </c>
      <c r="J65" s="108"/>
      <c r="K65" s="105"/>
      <c r="L65" s="60">
        <f>IF($K65="","",INDEX('2. závod'!$A:$CH,$K65+5,INDEX('Základní list'!$B:$B,MATCH($J65,'Základní list'!$A:$A,0),1)))</f>
      </c>
      <c r="M65" s="59">
        <f>IF($K65="","",INDEX('2. závod'!$A:$CH,$K65+5,INDEX('Základní list'!$B:$B,MATCH($J65,'Základní list'!$A:$A,0),1)+2))</f>
      </c>
      <c r="N65" s="122">
        <f>CONCATENATE(F65,G65)</f>
      </c>
      <c r="O65" s="122">
        <f>CONCATENATE(J65,K65)</f>
      </c>
      <c r="P65" s="61">
        <f>IF(ISBLANK(E65),"",E65)</f>
      </c>
      <c r="Q65" s="71">
        <f>IF(ISBLANK($C65),"",COUNT(I65,M65))</f>
      </c>
      <c r="R65" s="72">
        <f>IF(ISBLANK($C65),"",SUM(H65,L65))</f>
      </c>
      <c r="S65" s="73">
        <f>IF(ISBLANK($C65),"",SUM(I65,M65))</f>
      </c>
      <c r="T65" s="74">
        <f>IF(ISBLANK($C65),"",IF(ISTEXT(T64),1,T64+1))</f>
      </c>
    </row>
    <row r="66" spans="1:20" s="38" customFormat="1" ht="25.5" customHeight="1">
      <c r="A66" s="83">
        <v>58</v>
      </c>
      <c r="B66" s="114"/>
      <c r="C66" s="124"/>
      <c r="D66" s="115"/>
      <c r="E66" s="87"/>
      <c r="F66" s="108"/>
      <c r="G66" s="105"/>
      <c r="H66" s="60">
        <f>IF($G66="","",INDEX('1. závod'!$A:$CH,$G66+5,INDEX('Základní list'!$B:$B,MATCH($F66,'Základní list'!$A:$A,0),1)))</f>
      </c>
      <c r="I66" s="59">
        <f>IF($G66="","",INDEX('1. závod'!$A:$CH,$G66+5,INDEX('Základní list'!$B:$B,MATCH($F66,'Základní list'!$A:$A,0),1)+2))</f>
      </c>
      <c r="J66" s="108"/>
      <c r="K66" s="105"/>
      <c r="L66" s="60">
        <f>IF($K66="","",INDEX('2. závod'!$A:$CH,$K66+5,INDEX('Základní list'!$B:$B,MATCH($J66,'Základní list'!$A:$A,0),1)))</f>
      </c>
      <c r="M66" s="59">
        <f>IF($K66="","",INDEX('2. závod'!$A:$CH,$K66+5,INDEX('Základní list'!$B:$B,MATCH($J66,'Základní list'!$A:$A,0),1)+2))</f>
      </c>
      <c r="N66" s="122">
        <f>CONCATENATE(F66,G66)</f>
      </c>
      <c r="O66" s="122">
        <f>CONCATENATE(J66,K66)</f>
      </c>
      <c r="P66" s="61">
        <f>IF(ISBLANK(E66),"",E66)</f>
      </c>
      <c r="Q66" s="71">
        <f>IF(ISBLANK($C66),"",COUNT(I66,M66))</f>
      </c>
      <c r="R66" s="72">
        <f>IF(ISBLANK($C66),"",SUM(H66,L66))</f>
      </c>
      <c r="S66" s="73">
        <f>IF(ISBLANK($C66),"",SUM(I66,M66))</f>
      </c>
      <c r="T66" s="74">
        <f>IF(ISBLANK($C66),"",IF(ISTEXT(T65),1,T65+1))</f>
      </c>
    </row>
    <row r="67" spans="1:20" s="38" customFormat="1" ht="25.5" customHeight="1">
      <c r="A67" s="83">
        <v>59</v>
      </c>
      <c r="B67" s="114"/>
      <c r="C67" s="124"/>
      <c r="D67" s="115"/>
      <c r="E67" s="87"/>
      <c r="F67" s="108"/>
      <c r="G67" s="105"/>
      <c r="H67" s="60">
        <f>IF($G67="","",INDEX('1. závod'!$A:$CH,$G67+5,INDEX('Základní list'!$B:$B,MATCH($F67,'Základní list'!$A:$A,0),1)))</f>
      </c>
      <c r="I67" s="59">
        <f>IF($G67="","",INDEX('1. závod'!$A:$CH,$G67+5,INDEX('Základní list'!$B:$B,MATCH($F67,'Základní list'!$A:$A,0),1)+2))</f>
      </c>
      <c r="J67" s="108"/>
      <c r="K67" s="105"/>
      <c r="L67" s="60">
        <f>IF($K67="","",INDEX('2. závod'!$A:$CH,$K67+5,INDEX('Základní list'!$B:$B,MATCH($J67,'Základní list'!$A:$A,0),1)))</f>
      </c>
      <c r="M67" s="59">
        <f>IF($K67="","",INDEX('2. závod'!$A:$CH,$K67+5,INDEX('Základní list'!$B:$B,MATCH($J67,'Základní list'!$A:$A,0),1)+2))</f>
      </c>
      <c r="N67" s="122">
        <f>CONCATENATE(F67,G67)</f>
      </c>
      <c r="O67" s="122">
        <f>CONCATENATE(J67,K67)</f>
      </c>
      <c r="P67" s="61">
        <f>IF(ISBLANK(E67),"",E67)</f>
      </c>
      <c r="Q67" s="71">
        <f>IF(ISBLANK($C67),"",COUNT(I67,M67))</f>
      </c>
      <c r="R67" s="72">
        <f>IF(ISBLANK($C67),"",SUM(H67,L67))</f>
      </c>
      <c r="S67" s="73">
        <f>IF(ISBLANK($C67),"",SUM(I67,M67))</f>
      </c>
      <c r="T67" s="74">
        <f>IF(ISBLANK($C67),"",IF(ISTEXT(T66),1,T66+1))</f>
      </c>
    </row>
    <row r="68" spans="1:20" s="38" customFormat="1" ht="25.5" customHeight="1">
      <c r="A68" s="83">
        <v>60</v>
      </c>
      <c r="B68" s="114"/>
      <c r="C68" s="124"/>
      <c r="D68" s="115"/>
      <c r="E68" s="87"/>
      <c r="F68" s="108"/>
      <c r="G68" s="105"/>
      <c r="H68" s="60">
        <f>IF($G68="","",INDEX('1. závod'!$A:$CH,$G68+5,INDEX('Základní list'!$B:$B,MATCH($F68,'Základní list'!$A:$A,0),1)))</f>
      </c>
      <c r="I68" s="59">
        <f>IF($G68="","",INDEX('1. závod'!$A:$CH,$G68+5,INDEX('Základní list'!$B:$B,MATCH($F68,'Základní list'!$A:$A,0),1)+2))</f>
      </c>
      <c r="J68" s="108"/>
      <c r="K68" s="105"/>
      <c r="L68" s="60">
        <f>IF($K68="","",INDEX('2. závod'!$A:$CH,$K68+5,INDEX('Základní list'!$B:$B,MATCH($J68,'Základní list'!$A:$A,0),1)))</f>
      </c>
      <c r="M68" s="59">
        <f>IF($K68="","",INDEX('2. závod'!$A:$CH,$K68+5,INDEX('Základní list'!$B:$B,MATCH($J68,'Základní list'!$A:$A,0),1)+2))</f>
      </c>
      <c r="N68" s="122">
        <f>CONCATENATE(F68,G68)</f>
      </c>
      <c r="O68" s="122">
        <f>CONCATENATE(J68,K68)</f>
      </c>
      <c r="P68" s="61">
        <f>IF(ISBLANK(E68),"",E68)</f>
      </c>
      <c r="Q68" s="71">
        <f>IF(ISBLANK($C68),"",COUNT(I68,M68))</f>
      </c>
      <c r="R68" s="72">
        <f>IF(ISBLANK($C68),"",SUM(H68,L68))</f>
      </c>
      <c r="S68" s="73">
        <f>IF(ISBLANK($C68),"",SUM(I68,M68))</f>
      </c>
      <c r="T68" s="74">
        <f>IF(ISBLANK($C68),"",IF(ISTEXT(T67),1,T67+1))</f>
      </c>
    </row>
    <row r="69" spans="1:20" s="38" customFormat="1" ht="25.5" customHeight="1">
      <c r="A69" s="83">
        <v>61</v>
      </c>
      <c r="B69" s="114"/>
      <c r="C69" s="124"/>
      <c r="D69" s="115"/>
      <c r="E69" s="87"/>
      <c r="F69" s="108"/>
      <c r="G69" s="105"/>
      <c r="H69" s="60">
        <f>IF($G69="","",INDEX('1. závod'!$A:$CH,$G69+5,INDEX('Základní list'!$B:$B,MATCH($F69,'Základní list'!$A:$A,0),1)))</f>
      </c>
      <c r="I69" s="59">
        <f>IF($G69="","",INDEX('1. závod'!$A:$CH,$G69+5,INDEX('Základní list'!$B:$B,MATCH($F69,'Základní list'!$A:$A,0),1)+2))</f>
      </c>
      <c r="J69" s="108"/>
      <c r="K69" s="105"/>
      <c r="L69" s="60">
        <f>IF($K69="","",INDEX('2. závod'!$A:$CH,$K69+5,INDEX('Základní list'!$B:$B,MATCH($J69,'Základní list'!$A:$A,0),1)))</f>
      </c>
      <c r="M69" s="59">
        <f>IF($K69="","",INDEX('2. závod'!$A:$CH,$K69+5,INDEX('Základní list'!$B:$B,MATCH($J69,'Základní list'!$A:$A,0),1)+2))</f>
      </c>
      <c r="N69" s="122">
        <f>CONCATENATE(F69,G69)</f>
      </c>
      <c r="O69" s="122">
        <f>CONCATENATE(J69,K69)</f>
      </c>
      <c r="P69" s="61">
        <f>IF(ISBLANK(E69),"",E69)</f>
      </c>
      <c r="Q69" s="71">
        <f>IF(ISBLANK($C69),"",COUNT(I69,M69))</f>
      </c>
      <c r="R69" s="72">
        <f>IF(ISBLANK($C69),"",SUM(H69,L69))</f>
      </c>
      <c r="S69" s="73">
        <f>IF(ISBLANK($C69),"",SUM(I69,M69))</f>
      </c>
      <c r="T69" s="74">
        <f>IF(ISBLANK($C69),"",IF(ISTEXT(T68),1,T68+1))</f>
      </c>
    </row>
    <row r="70" spans="1:20" s="38" customFormat="1" ht="25.5" customHeight="1">
      <c r="A70" s="83">
        <v>62</v>
      </c>
      <c r="B70" s="114"/>
      <c r="C70" s="124"/>
      <c r="D70" s="115"/>
      <c r="E70" s="87"/>
      <c r="F70" s="108"/>
      <c r="G70" s="105"/>
      <c r="H70" s="60">
        <f>IF($G70="","",INDEX('1. závod'!$A:$CH,$G70+5,INDEX('Základní list'!$B:$B,MATCH($F70,'Základní list'!$A:$A,0),1)))</f>
      </c>
      <c r="I70" s="59">
        <f>IF($G70="","",INDEX('1. závod'!$A:$CH,$G70+5,INDEX('Základní list'!$B:$B,MATCH($F70,'Základní list'!$A:$A,0),1)+2))</f>
      </c>
      <c r="J70" s="108"/>
      <c r="K70" s="105"/>
      <c r="L70" s="60">
        <f>IF($K70="","",INDEX('2. závod'!$A:$CH,$K70+5,INDEX('Základní list'!$B:$B,MATCH($J70,'Základní list'!$A:$A,0),1)))</f>
      </c>
      <c r="M70" s="59">
        <f>IF($K70="","",INDEX('2. závod'!$A:$CH,$K70+5,INDEX('Základní list'!$B:$B,MATCH($J70,'Základní list'!$A:$A,0),1)+2))</f>
      </c>
      <c r="N70" s="122">
        <f>CONCATENATE(F70,G70)</f>
      </c>
      <c r="O70" s="122">
        <f>CONCATENATE(J70,K70)</f>
      </c>
      <c r="P70" s="61">
        <f>IF(ISBLANK(E70),"",E70)</f>
      </c>
      <c r="Q70" s="71">
        <f>IF(ISBLANK($C70),"",COUNT(I70,M70))</f>
      </c>
      <c r="R70" s="72">
        <f>IF(ISBLANK($C70),"",SUM(H70,L70))</f>
      </c>
      <c r="S70" s="73">
        <f>IF(ISBLANK($C70),"",SUM(I70,M70))</f>
      </c>
      <c r="T70" s="74">
        <f>IF(ISBLANK($C70),"",IF(ISTEXT(T69),1,T69+1))</f>
      </c>
    </row>
    <row r="71" spans="1:20" s="38" customFormat="1" ht="25.5" customHeight="1">
      <c r="A71" s="83">
        <v>63</v>
      </c>
      <c r="B71" s="114"/>
      <c r="C71" s="124"/>
      <c r="D71" s="115"/>
      <c r="E71" s="87"/>
      <c r="F71" s="108"/>
      <c r="G71" s="105"/>
      <c r="H71" s="60">
        <f>IF($G71="","",INDEX('1. závod'!$A:$CH,$G71+5,INDEX('Základní list'!$B:$B,MATCH($F71,'Základní list'!$A:$A,0),1)))</f>
      </c>
      <c r="I71" s="59">
        <f>IF($G71="","",INDEX('1. závod'!$A:$CH,$G71+5,INDEX('Základní list'!$B:$B,MATCH($F71,'Základní list'!$A:$A,0),1)+2))</f>
      </c>
      <c r="J71" s="108"/>
      <c r="K71" s="105"/>
      <c r="L71" s="60">
        <f>IF($K71="","",INDEX('2. závod'!$A:$CH,$K71+5,INDEX('Základní list'!$B:$B,MATCH($J71,'Základní list'!$A:$A,0),1)))</f>
      </c>
      <c r="M71" s="59">
        <f>IF($K71="","",INDEX('2. závod'!$A:$CH,$K71+5,INDEX('Základní list'!$B:$B,MATCH($J71,'Základní list'!$A:$A,0),1)+2))</f>
      </c>
      <c r="N71" s="122">
        <f>CONCATENATE(F71,G71)</f>
      </c>
      <c r="O71" s="122">
        <f>CONCATENATE(J71,K71)</f>
      </c>
      <c r="P71" s="61">
        <f>IF(ISBLANK(E71),"",E71)</f>
      </c>
      <c r="Q71" s="71">
        <f>IF(ISBLANK($C71),"",COUNT(I71,M71))</f>
      </c>
      <c r="R71" s="72">
        <f>IF(ISBLANK($C71),"",SUM(H71,L71))</f>
      </c>
      <c r="S71" s="73">
        <f>IF(ISBLANK($C71),"",SUM(I71,M71))</f>
      </c>
      <c r="T71" s="74">
        <f>IF(ISBLANK($C71),"",IF(ISTEXT(T70),1,T70+1))</f>
      </c>
    </row>
    <row r="72" spans="1:20" s="38" customFormat="1" ht="25.5" customHeight="1">
      <c r="A72" s="83">
        <v>64</v>
      </c>
      <c r="B72" s="114"/>
      <c r="C72" s="124"/>
      <c r="D72" s="115"/>
      <c r="E72" s="87"/>
      <c r="F72" s="108"/>
      <c r="G72" s="105"/>
      <c r="H72" s="60">
        <f>IF($G72="","",INDEX('1. závod'!$A:$CH,$G72+5,INDEX('Základní list'!$B:$B,MATCH($F72,'Základní list'!$A:$A,0),1)))</f>
      </c>
      <c r="I72" s="59">
        <f>IF($G72="","",INDEX('1. závod'!$A:$CH,$G72+5,INDEX('Základní list'!$B:$B,MATCH($F72,'Základní list'!$A:$A,0),1)+2))</f>
      </c>
      <c r="J72" s="108"/>
      <c r="K72" s="105"/>
      <c r="L72" s="60">
        <f>IF($K72="","",INDEX('2. závod'!$A:$CH,$K72+5,INDEX('Základní list'!$B:$B,MATCH($J72,'Základní list'!$A:$A,0),1)))</f>
      </c>
      <c r="M72" s="59">
        <f>IF($K72="","",INDEX('2. závod'!$A:$CH,$K72+5,INDEX('Základní list'!$B:$B,MATCH($J72,'Základní list'!$A:$A,0),1)+2))</f>
      </c>
      <c r="N72" s="122">
        <f>CONCATENATE(F72,G72)</f>
      </c>
      <c r="O72" s="122">
        <f>CONCATENATE(J72,K72)</f>
      </c>
      <c r="P72" s="61">
        <f>IF(ISBLANK(E72),"",E72)</f>
      </c>
      <c r="Q72" s="71">
        <f>IF(ISBLANK($C72),"",COUNT(I72,M72))</f>
      </c>
      <c r="R72" s="72">
        <f>IF(ISBLANK($C72),"",SUM(H72,L72))</f>
      </c>
      <c r="S72" s="73">
        <f>IF(ISBLANK($C72),"",SUM(I72,M72))</f>
      </c>
      <c r="T72" s="74">
        <f>IF(ISBLANK($C72),"",IF(ISTEXT(T71),1,T71+1))</f>
      </c>
    </row>
    <row r="73" spans="1:20" s="38" customFormat="1" ht="25.5" customHeight="1">
      <c r="A73" s="83">
        <v>65</v>
      </c>
      <c r="B73" s="114"/>
      <c r="C73" s="124"/>
      <c r="D73" s="115"/>
      <c r="E73" s="87"/>
      <c r="F73" s="108"/>
      <c r="G73" s="105"/>
      <c r="H73" s="60">
        <f>IF($G73="","",INDEX('1. závod'!$A:$CH,$G73+5,INDEX('Základní list'!$B:$B,MATCH($F73,'Základní list'!$A:$A,0),1)))</f>
      </c>
      <c r="I73" s="59">
        <f>IF($G73="","",INDEX('1. závod'!$A:$CH,$G73+5,INDEX('Základní list'!$B:$B,MATCH($F73,'Základní list'!$A:$A,0),1)+2))</f>
      </c>
      <c r="J73" s="108"/>
      <c r="K73" s="105"/>
      <c r="L73" s="60">
        <f>IF($K73="","",INDEX('2. závod'!$A:$CH,$K73+5,INDEX('Základní list'!$B:$B,MATCH($J73,'Základní list'!$A:$A,0),1)))</f>
      </c>
      <c r="M73" s="59">
        <f>IF($K73="","",INDEX('2. závod'!$A:$CH,$K73+5,INDEX('Základní list'!$B:$B,MATCH($J73,'Základní list'!$A:$A,0),1)+2))</f>
      </c>
      <c r="N73" s="122">
        <f>CONCATENATE(F73,G73)</f>
      </c>
      <c r="O73" s="122">
        <f>CONCATENATE(J73,K73)</f>
      </c>
      <c r="P73" s="61">
        <f>IF(ISBLANK(E73),"",E73)</f>
      </c>
      <c r="Q73" s="71">
        <f>IF(ISBLANK($C73),"",COUNT(I73,M73))</f>
      </c>
      <c r="R73" s="72">
        <f>IF(ISBLANK($C73),"",SUM(H73,L73))</f>
      </c>
      <c r="S73" s="73">
        <f>IF(ISBLANK($C73),"",SUM(I73,M73))</f>
      </c>
      <c r="T73" s="74">
        <f>IF(ISBLANK($C73),"",IF(ISTEXT(T72),1,T72+1))</f>
      </c>
    </row>
    <row r="74" spans="1:20" s="38" customFormat="1" ht="25.5" customHeight="1">
      <c r="A74" s="83">
        <v>66</v>
      </c>
      <c r="B74" s="114"/>
      <c r="C74" s="124"/>
      <c r="D74" s="115"/>
      <c r="E74" s="87"/>
      <c r="F74" s="108"/>
      <c r="G74" s="105"/>
      <c r="H74" s="60">
        <f>IF($G74="","",INDEX('1. závod'!$A:$CH,$G74+5,INDEX('Základní list'!$B:$B,MATCH($F74,'Základní list'!$A:$A,0),1)))</f>
      </c>
      <c r="I74" s="59">
        <f>IF($G74="","",INDEX('1. závod'!$A:$CH,$G74+5,INDEX('Základní list'!$B:$B,MATCH($F74,'Základní list'!$A:$A,0),1)+2))</f>
      </c>
      <c r="J74" s="108"/>
      <c r="K74" s="105"/>
      <c r="L74" s="60">
        <f>IF($K74="","",INDEX('2. závod'!$A:$CH,$K74+5,INDEX('Základní list'!$B:$B,MATCH($J74,'Základní list'!$A:$A,0),1)))</f>
      </c>
      <c r="M74" s="59">
        <f>IF($K74="","",INDEX('2. závod'!$A:$CH,$K74+5,INDEX('Základní list'!$B:$B,MATCH($J74,'Základní list'!$A:$A,0),1)+2))</f>
      </c>
      <c r="N74" s="122">
        <f>CONCATENATE(F74,G74)</f>
      </c>
      <c r="O74" s="122">
        <f>CONCATENATE(J74,K74)</f>
      </c>
      <c r="P74" s="61">
        <f>IF(ISBLANK(E74),"",E74)</f>
      </c>
      <c r="Q74" s="71">
        <f>IF(ISBLANK($C74),"",COUNT(I74,M74))</f>
      </c>
      <c r="R74" s="72">
        <f>IF(ISBLANK($C74),"",SUM(H74,L74))</f>
      </c>
      <c r="S74" s="73">
        <f>IF(ISBLANK($C74),"",SUM(I74,M74))</f>
      </c>
      <c r="T74" s="74">
        <f>IF(ISBLANK($C74),"",IF(ISTEXT(T73),1,T73+1))</f>
      </c>
    </row>
    <row r="75" spans="1:20" s="38" customFormat="1" ht="25.5" customHeight="1">
      <c r="A75" s="83">
        <v>67</v>
      </c>
      <c r="B75" s="114"/>
      <c r="C75" s="124"/>
      <c r="D75" s="115"/>
      <c r="E75" s="87"/>
      <c r="F75" s="108"/>
      <c r="G75" s="105"/>
      <c r="H75" s="60">
        <f>IF($G75="","",INDEX('1. závod'!$A:$CH,$G75+5,INDEX('Základní list'!$B:$B,MATCH($F75,'Základní list'!$A:$A,0),1)))</f>
      </c>
      <c r="I75" s="59">
        <f>IF($G75="","",INDEX('1. závod'!$A:$CH,$G75+5,INDEX('Základní list'!$B:$B,MATCH($F75,'Základní list'!$A:$A,0),1)+2))</f>
      </c>
      <c r="J75" s="108"/>
      <c r="K75" s="105"/>
      <c r="L75" s="60">
        <f>IF($K75="","",INDEX('2. závod'!$A:$CH,$K75+5,INDEX('Základní list'!$B:$B,MATCH($J75,'Základní list'!$A:$A,0),1)))</f>
      </c>
      <c r="M75" s="59">
        <f>IF($K75="","",INDEX('2. závod'!$A:$CH,$K75+5,INDEX('Základní list'!$B:$B,MATCH($J75,'Základní list'!$A:$A,0),1)+2))</f>
      </c>
      <c r="N75" s="122">
        <f>CONCATENATE(F75,G75)</f>
      </c>
      <c r="O75" s="122">
        <f>CONCATENATE(J75,K75)</f>
      </c>
      <c r="P75" s="61">
        <f>IF(ISBLANK(E75),"",E75)</f>
      </c>
      <c r="Q75" s="71">
        <f>IF(ISBLANK($C75),"",COUNT(I75,M75))</f>
      </c>
      <c r="R75" s="72">
        <f>IF(ISBLANK($C75),"",SUM(H75,L75))</f>
      </c>
      <c r="S75" s="73">
        <f>IF(ISBLANK($C75),"",SUM(I75,M75))</f>
      </c>
      <c r="T75" s="74">
        <f>IF(ISBLANK($C75),"",IF(ISTEXT(T74),1,T74+1))</f>
      </c>
    </row>
    <row r="76" spans="1:20" s="38" customFormat="1" ht="25.5" customHeight="1">
      <c r="A76" s="83">
        <v>68</v>
      </c>
      <c r="B76" s="114"/>
      <c r="C76" s="124"/>
      <c r="D76" s="115"/>
      <c r="E76" s="87"/>
      <c r="F76" s="108"/>
      <c r="G76" s="105"/>
      <c r="H76" s="60">
        <f>IF($G76="","",INDEX('1. závod'!$A:$CH,$G76+5,INDEX('Základní list'!$B:$B,MATCH($F76,'Základní list'!$A:$A,0),1)))</f>
      </c>
      <c r="I76" s="59">
        <f>IF($G76="","",INDEX('1. závod'!$A:$CH,$G76+5,INDEX('Základní list'!$B:$B,MATCH($F76,'Základní list'!$A:$A,0),1)+2))</f>
      </c>
      <c r="J76" s="108"/>
      <c r="K76" s="105"/>
      <c r="L76" s="60">
        <f>IF($K76="","",INDEX('2. závod'!$A:$CH,$K76+5,INDEX('Základní list'!$B:$B,MATCH($J76,'Základní list'!$A:$A,0),1)))</f>
      </c>
      <c r="M76" s="59">
        <f>IF($K76="","",INDEX('2. závod'!$A:$CH,$K76+5,INDEX('Základní list'!$B:$B,MATCH($J76,'Základní list'!$A:$A,0),1)+2))</f>
      </c>
      <c r="N76" s="122">
        <f>CONCATENATE(F76,G76)</f>
      </c>
      <c r="O76" s="122">
        <f>CONCATENATE(J76,K76)</f>
      </c>
      <c r="P76" s="61">
        <f>IF(ISBLANK(E76),"",E76)</f>
      </c>
      <c r="Q76" s="71">
        <f>IF(ISBLANK($C76),"",COUNT(I76,M76))</f>
      </c>
      <c r="R76" s="72">
        <f>IF(ISBLANK($C76),"",SUM(H76,L76))</f>
      </c>
      <c r="S76" s="73">
        <f>IF(ISBLANK($C76),"",SUM(I76,M76))</f>
      </c>
      <c r="T76" s="74">
        <f>IF(ISBLANK($C76),"",IF(ISTEXT(T75),1,T75+1))</f>
      </c>
    </row>
    <row r="77" spans="1:20" s="38" customFormat="1" ht="25.5" customHeight="1">
      <c r="A77" s="83">
        <v>69</v>
      </c>
      <c r="B77" s="114"/>
      <c r="C77" s="124"/>
      <c r="D77" s="115"/>
      <c r="E77" s="87"/>
      <c r="F77" s="108"/>
      <c r="G77" s="105"/>
      <c r="H77" s="60">
        <f>IF($G77="","",INDEX('1. závod'!$A:$CH,$G77+5,INDEX('Základní list'!$B:$B,MATCH($F77,'Základní list'!$A:$A,0),1)))</f>
      </c>
      <c r="I77" s="59">
        <f>IF($G77="","",INDEX('1. závod'!$A:$CH,$G77+5,INDEX('Základní list'!$B:$B,MATCH($F77,'Základní list'!$A:$A,0),1)+2))</f>
      </c>
      <c r="J77" s="108"/>
      <c r="K77" s="105"/>
      <c r="L77" s="60">
        <f>IF($K77="","",INDEX('2. závod'!$A:$CH,$K77+5,INDEX('Základní list'!$B:$B,MATCH($J77,'Základní list'!$A:$A,0),1)))</f>
      </c>
      <c r="M77" s="59">
        <f>IF($K77="","",INDEX('2. závod'!$A:$CH,$K77+5,INDEX('Základní list'!$B:$B,MATCH($J77,'Základní list'!$A:$A,0),1)+2))</f>
      </c>
      <c r="N77" s="122">
        <f>CONCATENATE(F77,G77)</f>
      </c>
      <c r="O77" s="122">
        <f>CONCATENATE(J77,K77)</f>
      </c>
      <c r="P77" s="61">
        <f>IF(ISBLANK(E77),"",E77)</f>
      </c>
      <c r="Q77" s="71">
        <f>IF(ISBLANK($C77),"",COUNT(I77,M77))</f>
      </c>
      <c r="R77" s="72">
        <f>IF(ISBLANK($C77),"",SUM(H77,L77))</f>
      </c>
      <c r="S77" s="73">
        <f>IF(ISBLANK($C77),"",SUM(I77,M77))</f>
      </c>
      <c r="T77" s="74">
        <f>IF(ISBLANK($C77),"",IF(ISTEXT(T76),1,T76+1))</f>
      </c>
    </row>
    <row r="78" spans="1:20" s="38" customFormat="1" ht="25.5" customHeight="1">
      <c r="A78" s="83">
        <v>70</v>
      </c>
      <c r="B78" s="114"/>
      <c r="C78" s="124"/>
      <c r="D78" s="115"/>
      <c r="E78" s="87"/>
      <c r="F78" s="108"/>
      <c r="G78" s="105"/>
      <c r="H78" s="60">
        <f>IF($G78="","",INDEX('1. závod'!$A:$CH,$G78+5,INDEX('Základní list'!$B:$B,MATCH($F78,'Základní list'!$A:$A,0),1)))</f>
      </c>
      <c r="I78" s="59">
        <f>IF($G78="","",INDEX('1. závod'!$A:$CH,$G78+5,INDEX('Základní list'!$B:$B,MATCH($F78,'Základní list'!$A:$A,0),1)+2))</f>
      </c>
      <c r="J78" s="108"/>
      <c r="K78" s="105"/>
      <c r="L78" s="60">
        <f>IF($K78="","",INDEX('2. závod'!$A:$CH,$K78+5,INDEX('Základní list'!$B:$B,MATCH($J78,'Základní list'!$A:$A,0),1)))</f>
      </c>
      <c r="M78" s="59">
        <f>IF($K78="","",INDEX('2. závod'!$A:$CH,$K78+5,INDEX('Základní list'!$B:$B,MATCH($J78,'Základní list'!$A:$A,0),1)+2))</f>
      </c>
      <c r="N78" s="122">
        <f>CONCATENATE(F78,G78)</f>
      </c>
      <c r="O78" s="122">
        <f>CONCATENATE(J78,K78)</f>
      </c>
      <c r="P78" s="61">
        <f>IF(ISBLANK(E78),"",E78)</f>
      </c>
      <c r="Q78" s="71">
        <f>IF(ISBLANK($C78),"",COUNT(I78,M78))</f>
      </c>
      <c r="R78" s="72">
        <f>IF(ISBLANK($C78),"",SUM(H78,L78))</f>
      </c>
      <c r="S78" s="73">
        <f>IF(ISBLANK($C78),"",SUM(I78,M78))</f>
      </c>
      <c r="T78" s="74">
        <f>IF(ISBLANK($C78),"",IF(ISTEXT(T77),1,T77+1))</f>
      </c>
    </row>
    <row r="79" spans="1:20" s="38" customFormat="1" ht="25.5" customHeight="1">
      <c r="A79" s="83">
        <v>71</v>
      </c>
      <c r="B79" s="114"/>
      <c r="C79" s="124"/>
      <c r="D79" s="115"/>
      <c r="E79" s="87"/>
      <c r="F79" s="108"/>
      <c r="G79" s="105"/>
      <c r="H79" s="60">
        <f>IF($G79="","",INDEX('1. závod'!$A:$CH,$G79+5,INDEX('Základní list'!$B:$B,MATCH($F79,'Základní list'!$A:$A,0),1)))</f>
      </c>
      <c r="I79" s="59">
        <f>IF($G79="","",INDEX('1. závod'!$A:$CH,$G79+5,INDEX('Základní list'!$B:$B,MATCH($F79,'Základní list'!$A:$A,0),1)+2))</f>
      </c>
      <c r="J79" s="108"/>
      <c r="K79" s="105"/>
      <c r="L79" s="60">
        <f>IF($K79="","",INDEX('2. závod'!$A:$CH,$K79+5,INDEX('Základní list'!$B:$B,MATCH($J79,'Základní list'!$A:$A,0),1)))</f>
      </c>
      <c r="M79" s="59">
        <f>IF($K79="","",INDEX('2. závod'!$A:$CH,$K79+5,INDEX('Základní list'!$B:$B,MATCH($J79,'Základní list'!$A:$A,0),1)+2))</f>
      </c>
      <c r="N79" s="122">
        <f>CONCATENATE(F79,G79)</f>
      </c>
      <c r="O79" s="122">
        <f>CONCATENATE(J79,K79)</f>
      </c>
      <c r="P79" s="61">
        <f>IF(ISBLANK(E79),"",E79)</f>
      </c>
      <c r="Q79" s="71">
        <f>IF(ISBLANK($C79),"",COUNT(I79,M79))</f>
      </c>
      <c r="R79" s="72">
        <f>IF(ISBLANK($C79),"",SUM(H79,L79))</f>
      </c>
      <c r="S79" s="73">
        <f>IF(ISBLANK($C79),"",SUM(I79,M79))</f>
      </c>
      <c r="T79" s="74">
        <f>IF(ISBLANK($C79),"",IF(ISTEXT(T78),1,T78+1))</f>
      </c>
    </row>
    <row r="80" spans="1:20" s="38" customFormat="1" ht="25.5" customHeight="1">
      <c r="A80" s="83">
        <v>72</v>
      </c>
      <c r="B80" s="114"/>
      <c r="C80" s="124"/>
      <c r="D80" s="115"/>
      <c r="E80" s="87"/>
      <c r="F80" s="108"/>
      <c r="G80" s="105"/>
      <c r="H80" s="60">
        <f>IF($G80="","",INDEX('1. závod'!$A:$CH,$G80+5,INDEX('Základní list'!$B:$B,MATCH($F80,'Základní list'!$A:$A,0),1)))</f>
      </c>
      <c r="I80" s="59">
        <f>IF($G80="","",INDEX('1. závod'!$A:$CH,$G80+5,INDEX('Základní list'!$B:$B,MATCH($F80,'Základní list'!$A:$A,0),1)+2))</f>
      </c>
      <c r="J80" s="108"/>
      <c r="K80" s="105"/>
      <c r="L80" s="60">
        <f>IF($K80="","",INDEX('2. závod'!$A:$CH,$K80+5,INDEX('Základní list'!$B:$B,MATCH($J80,'Základní list'!$A:$A,0),1)))</f>
      </c>
      <c r="M80" s="59">
        <f>IF($K80="","",INDEX('2. závod'!$A:$CH,$K80+5,INDEX('Základní list'!$B:$B,MATCH($J80,'Základní list'!$A:$A,0),1)+2))</f>
      </c>
      <c r="N80" s="122">
        <f>CONCATENATE(F80,G80)</f>
      </c>
      <c r="O80" s="122">
        <f>CONCATENATE(J80,K80)</f>
      </c>
      <c r="P80" s="61">
        <f>IF(ISBLANK(E80),"",E80)</f>
      </c>
      <c r="Q80" s="71">
        <f>IF(ISBLANK($C80),"",COUNT(I80,M80))</f>
      </c>
      <c r="R80" s="72">
        <f>IF(ISBLANK($C80),"",SUM(H80,L80))</f>
      </c>
      <c r="S80" s="73">
        <f>IF(ISBLANK($C80),"",SUM(I80,M80))</f>
      </c>
      <c r="T80" s="74">
        <f>IF(ISBLANK($C80),"",IF(ISTEXT(T79),1,T79+1))</f>
      </c>
    </row>
    <row r="81" spans="1:20" s="38" customFormat="1" ht="25.5" customHeight="1">
      <c r="A81" s="83">
        <v>73</v>
      </c>
      <c r="B81" s="114"/>
      <c r="C81" s="124"/>
      <c r="D81" s="115"/>
      <c r="E81" s="87"/>
      <c r="F81" s="108"/>
      <c r="G81" s="105"/>
      <c r="H81" s="60">
        <f>IF($G81="","",INDEX('1. závod'!$A:$CH,$G81+5,INDEX('Základní list'!$B:$B,MATCH($F81,'Základní list'!$A:$A,0),1)))</f>
      </c>
      <c r="I81" s="59">
        <f>IF($G81="","",INDEX('1. závod'!$A:$CH,$G81+5,INDEX('Základní list'!$B:$B,MATCH($F81,'Základní list'!$A:$A,0),1)+2))</f>
      </c>
      <c r="J81" s="108"/>
      <c r="K81" s="105"/>
      <c r="L81" s="60">
        <f>IF($K81="","",INDEX('2. závod'!$A:$CH,$K81+5,INDEX('Základní list'!$B:$B,MATCH($J81,'Základní list'!$A:$A,0),1)))</f>
      </c>
      <c r="M81" s="59">
        <f>IF($K81="","",INDEX('2. závod'!$A:$CH,$K81+5,INDEX('Základní list'!$B:$B,MATCH($J81,'Základní list'!$A:$A,0),1)+2))</f>
      </c>
      <c r="N81" s="122">
        <f>CONCATENATE(F81,G81)</f>
      </c>
      <c r="O81" s="122">
        <f>CONCATENATE(J81,K81)</f>
      </c>
      <c r="P81" s="61">
        <f>IF(ISBLANK(E81),"",E81)</f>
      </c>
      <c r="Q81" s="71">
        <f>IF(ISBLANK($C81),"",COUNT(I81,M81))</f>
      </c>
      <c r="R81" s="72">
        <f>IF(ISBLANK($C81),"",SUM(H81,L81))</f>
      </c>
      <c r="S81" s="73">
        <f>IF(ISBLANK($C81),"",SUM(I81,M81))</f>
      </c>
      <c r="T81" s="74">
        <f>IF(ISBLANK($C81),"",IF(ISTEXT(T80),1,T80+1))</f>
      </c>
    </row>
    <row r="82" spans="1:20" s="38" customFormat="1" ht="25.5" customHeight="1">
      <c r="A82" s="83">
        <v>74</v>
      </c>
      <c r="B82" s="114"/>
      <c r="C82" s="124"/>
      <c r="D82" s="115"/>
      <c r="E82" s="87"/>
      <c r="F82" s="108"/>
      <c r="G82" s="105"/>
      <c r="H82" s="60">
        <f>IF($G82="","",INDEX('1. závod'!$A:$CH,$G82+5,INDEX('Základní list'!$B:$B,MATCH($F82,'Základní list'!$A:$A,0),1)))</f>
      </c>
      <c r="I82" s="59">
        <f>IF($G82="","",INDEX('1. závod'!$A:$CH,$G82+5,INDEX('Základní list'!$B:$B,MATCH($F82,'Základní list'!$A:$A,0),1)+2))</f>
      </c>
      <c r="J82" s="108"/>
      <c r="K82" s="105"/>
      <c r="L82" s="60">
        <f>IF($K82="","",INDEX('2. závod'!$A:$CH,$K82+5,INDEX('Základní list'!$B:$B,MATCH($J82,'Základní list'!$A:$A,0),1)))</f>
      </c>
      <c r="M82" s="59">
        <f>IF($K82="","",INDEX('2. závod'!$A:$CH,$K82+5,INDEX('Základní list'!$B:$B,MATCH($J82,'Základní list'!$A:$A,0),1)+2))</f>
      </c>
      <c r="N82" s="122">
        <f>CONCATENATE(F82,G82)</f>
      </c>
      <c r="O82" s="122">
        <f>CONCATENATE(J82,K82)</f>
      </c>
      <c r="P82" s="61">
        <f>IF(ISBLANK(E82),"",E82)</f>
      </c>
      <c r="Q82" s="71">
        <f>IF(ISBLANK($C82),"",COUNT(I82,M82))</f>
      </c>
      <c r="R82" s="72">
        <f>IF(ISBLANK($C82),"",SUM(H82,L82))</f>
      </c>
      <c r="S82" s="73">
        <f>IF(ISBLANK($C82),"",SUM(I82,M82))</f>
      </c>
      <c r="T82" s="74">
        <f>IF(ISBLANK($C82),"",IF(ISTEXT(T81),1,T81+1))</f>
      </c>
    </row>
    <row r="83" spans="1:20" s="38" customFormat="1" ht="25.5" customHeight="1">
      <c r="A83" s="83">
        <v>75</v>
      </c>
      <c r="B83" s="114"/>
      <c r="C83" s="124"/>
      <c r="D83" s="115"/>
      <c r="E83" s="87"/>
      <c r="F83" s="108"/>
      <c r="G83" s="105"/>
      <c r="H83" s="60">
        <f>IF($G83="","",INDEX('1. závod'!$A:$CH,$G83+5,INDEX('Základní list'!$B:$B,MATCH($F83,'Základní list'!$A:$A,0),1)))</f>
      </c>
      <c r="I83" s="59">
        <f>IF($G83="","",INDEX('1. závod'!$A:$CH,$G83+5,INDEX('Základní list'!$B:$B,MATCH($F83,'Základní list'!$A:$A,0),1)+2))</f>
      </c>
      <c r="J83" s="108"/>
      <c r="K83" s="105"/>
      <c r="L83" s="60">
        <f>IF($K83="","",INDEX('2. závod'!$A:$CH,$K83+5,INDEX('Základní list'!$B:$B,MATCH($J83,'Základní list'!$A:$A,0),1)))</f>
      </c>
      <c r="M83" s="59">
        <f>IF($K83="","",INDEX('2. závod'!$A:$CH,$K83+5,INDEX('Základní list'!$B:$B,MATCH($J83,'Základní list'!$A:$A,0),1)+2))</f>
      </c>
      <c r="N83" s="122">
        <f>CONCATENATE(F83,G83)</f>
      </c>
      <c r="O83" s="122">
        <f>CONCATENATE(J83,K83)</f>
      </c>
      <c r="P83" s="61">
        <f>IF(ISBLANK(E83),"",E83)</f>
      </c>
      <c r="Q83" s="71">
        <f>IF(ISBLANK($C83),"",COUNT(I83,M83))</f>
      </c>
      <c r="R83" s="72">
        <f>IF(ISBLANK($C83),"",SUM(H83,L83))</f>
      </c>
      <c r="S83" s="73">
        <f>IF(ISBLANK($C83),"",SUM(I83,M83))</f>
      </c>
      <c r="T83" s="74">
        <f>IF(ISBLANK($C83),"",IF(ISTEXT(T82),1,T82+1))</f>
      </c>
    </row>
    <row r="84" spans="1:20" s="38" customFormat="1" ht="25.5" customHeight="1">
      <c r="A84" s="83">
        <v>76</v>
      </c>
      <c r="B84" s="114"/>
      <c r="C84" s="124"/>
      <c r="D84" s="115"/>
      <c r="E84" s="87"/>
      <c r="F84" s="108"/>
      <c r="G84" s="105"/>
      <c r="H84" s="60">
        <f>IF($G84="","",INDEX('1. závod'!$A:$CH,$G84+5,INDEX('Základní list'!$B:$B,MATCH($F84,'Základní list'!$A:$A,0),1)))</f>
      </c>
      <c r="I84" s="59">
        <f>IF($G84="","",INDEX('1. závod'!$A:$CH,$G84+5,INDEX('Základní list'!$B:$B,MATCH($F84,'Základní list'!$A:$A,0),1)+2))</f>
      </c>
      <c r="J84" s="108"/>
      <c r="K84" s="105"/>
      <c r="L84" s="60">
        <f>IF($K84="","",INDEX('2. závod'!$A:$CH,$K84+5,INDEX('Základní list'!$B:$B,MATCH($J84,'Základní list'!$A:$A,0),1)))</f>
      </c>
      <c r="M84" s="59">
        <f>IF($K84="","",INDEX('2. závod'!$A:$CH,$K84+5,INDEX('Základní list'!$B:$B,MATCH($J84,'Základní list'!$A:$A,0),1)+2))</f>
      </c>
      <c r="N84" s="122">
        <f>CONCATENATE(F84,G84)</f>
      </c>
      <c r="O84" s="122">
        <f>CONCATENATE(J84,K84)</f>
      </c>
      <c r="P84" s="61">
        <f>IF(ISBLANK(E84),"",E84)</f>
      </c>
      <c r="Q84" s="71">
        <f>IF(ISBLANK($C84),"",COUNT(I84,M84))</f>
      </c>
      <c r="R84" s="72">
        <f>IF(ISBLANK($C84),"",SUM(H84,L84))</f>
      </c>
      <c r="S84" s="73">
        <f>IF(ISBLANK($C84),"",SUM(I84,M84))</f>
      </c>
      <c r="T84" s="74">
        <f>IF(ISBLANK($C84),"",IF(ISTEXT(T83),1,T83+1))</f>
      </c>
    </row>
    <row r="85" spans="1:20" s="38" customFormat="1" ht="25.5" customHeight="1">
      <c r="A85" s="83">
        <v>77</v>
      </c>
      <c r="B85" s="114"/>
      <c r="C85" s="124"/>
      <c r="D85" s="115"/>
      <c r="E85" s="87"/>
      <c r="F85" s="108"/>
      <c r="G85" s="105"/>
      <c r="H85" s="60">
        <f>IF($G85="","",INDEX('1. závod'!$A:$CH,$G85+5,INDEX('Základní list'!$B:$B,MATCH($F85,'Základní list'!$A:$A,0),1)))</f>
      </c>
      <c r="I85" s="59">
        <f>IF($G85="","",INDEX('1. závod'!$A:$CH,$G85+5,INDEX('Základní list'!$B:$B,MATCH($F85,'Základní list'!$A:$A,0),1)+2))</f>
      </c>
      <c r="J85" s="108"/>
      <c r="K85" s="105"/>
      <c r="L85" s="60">
        <f>IF($K85="","",INDEX('2. závod'!$A:$CH,$K85+5,INDEX('Základní list'!$B:$B,MATCH($J85,'Základní list'!$A:$A,0),1)))</f>
      </c>
      <c r="M85" s="59">
        <f>IF($K85="","",INDEX('2. závod'!$A:$CH,$K85+5,INDEX('Základní list'!$B:$B,MATCH($J85,'Základní list'!$A:$A,0),1)+2))</f>
      </c>
      <c r="N85" s="122">
        <f>CONCATENATE(F85,G85)</f>
      </c>
      <c r="O85" s="122">
        <f>CONCATENATE(J85,K85)</f>
      </c>
      <c r="P85" s="61">
        <f>IF(ISBLANK(E85),"",E85)</f>
      </c>
      <c r="Q85" s="71">
        <f>IF(ISBLANK($C85),"",COUNT(I85,M85))</f>
      </c>
      <c r="R85" s="72">
        <f>IF(ISBLANK($C85),"",SUM(H85,L85))</f>
      </c>
      <c r="S85" s="73">
        <f>IF(ISBLANK($C85),"",SUM(I85,M85))</f>
      </c>
      <c r="T85" s="74">
        <f>IF(ISBLANK($C85),"",IF(ISTEXT(T84),1,T84+1))</f>
      </c>
    </row>
    <row r="86" spans="1:20" s="38" customFormat="1" ht="25.5" customHeight="1">
      <c r="A86" s="83">
        <v>78</v>
      </c>
      <c r="B86" s="114"/>
      <c r="C86" s="124"/>
      <c r="D86" s="115"/>
      <c r="E86" s="87"/>
      <c r="F86" s="108"/>
      <c r="G86" s="105"/>
      <c r="H86" s="60">
        <f>IF($G86="","",INDEX('1. závod'!$A:$CH,$G86+5,INDEX('Základní list'!$B:$B,MATCH($F86,'Základní list'!$A:$A,0),1)))</f>
      </c>
      <c r="I86" s="59">
        <f>IF($G86="","",INDEX('1. závod'!$A:$CH,$G86+5,INDEX('Základní list'!$B:$B,MATCH($F86,'Základní list'!$A:$A,0),1)+2))</f>
      </c>
      <c r="J86" s="108"/>
      <c r="K86" s="105"/>
      <c r="L86" s="60">
        <f>IF($K86="","",INDEX('2. závod'!$A:$CH,$K86+5,INDEX('Základní list'!$B:$B,MATCH($J86,'Základní list'!$A:$A,0),1)))</f>
      </c>
      <c r="M86" s="59">
        <f>IF($K86="","",INDEX('2. závod'!$A:$CH,$K86+5,INDEX('Základní list'!$B:$B,MATCH($J86,'Základní list'!$A:$A,0),1)+2))</f>
      </c>
      <c r="N86" s="122">
        <f>CONCATENATE(F86,G86)</f>
      </c>
      <c r="O86" s="122">
        <f>CONCATENATE(J86,K86)</f>
      </c>
      <c r="P86" s="61">
        <f>IF(ISBLANK(E86),"",E86)</f>
      </c>
      <c r="Q86" s="71">
        <f>IF(ISBLANK($C86),"",COUNT(I86,M86))</f>
      </c>
      <c r="R86" s="72">
        <f>IF(ISBLANK($C86),"",SUM(H86,L86))</f>
      </c>
      <c r="S86" s="73">
        <f>IF(ISBLANK($C86),"",SUM(I86,M86))</f>
      </c>
      <c r="T86" s="74">
        <f>IF(ISBLANK($C86),"",IF(ISTEXT(T85),1,T85+1))</f>
      </c>
    </row>
    <row r="87" spans="1:20" s="38" customFormat="1" ht="25.5" customHeight="1">
      <c r="A87" s="83">
        <v>79</v>
      </c>
      <c r="B87" s="114"/>
      <c r="C87" s="124"/>
      <c r="D87" s="115"/>
      <c r="E87" s="87"/>
      <c r="F87" s="108"/>
      <c r="G87" s="105"/>
      <c r="H87" s="60">
        <f>IF($G87="","",INDEX('1. závod'!$A:$CH,$G87+5,INDEX('Základní list'!$B:$B,MATCH($F87,'Základní list'!$A:$A,0),1)))</f>
      </c>
      <c r="I87" s="59">
        <f>IF($G87="","",INDEX('1. závod'!$A:$CH,$G87+5,INDEX('Základní list'!$B:$B,MATCH($F87,'Základní list'!$A:$A,0),1)+2))</f>
      </c>
      <c r="J87" s="108"/>
      <c r="K87" s="105"/>
      <c r="L87" s="60">
        <f>IF($K87="","",INDEX('2. závod'!$A:$CH,$K87+5,INDEX('Základní list'!$B:$B,MATCH($J87,'Základní list'!$A:$A,0),1)))</f>
      </c>
      <c r="M87" s="59">
        <f>IF($K87="","",INDEX('2. závod'!$A:$CH,$K87+5,INDEX('Základní list'!$B:$B,MATCH($J87,'Základní list'!$A:$A,0),1)+2))</f>
      </c>
      <c r="N87" s="122">
        <f>CONCATENATE(F87,G87)</f>
      </c>
      <c r="O87" s="122">
        <f>CONCATENATE(J87,K87)</f>
      </c>
      <c r="P87" s="61">
        <f>IF(ISBLANK(E87),"",E87)</f>
      </c>
      <c r="Q87" s="71">
        <f>IF(ISBLANK($C87),"",COUNT(I87,M87))</f>
      </c>
      <c r="R87" s="72">
        <f>IF(ISBLANK($C87),"",SUM(H87,L87))</f>
      </c>
      <c r="S87" s="73">
        <f>IF(ISBLANK($C87),"",SUM(I87,M87))</f>
      </c>
      <c r="T87" s="74">
        <f>IF(ISBLANK($C87),"",IF(ISTEXT(T86),1,T86+1))</f>
      </c>
    </row>
    <row r="88" spans="1:20" s="38" customFormat="1" ht="25.5" customHeight="1">
      <c r="A88" s="83">
        <v>80</v>
      </c>
      <c r="B88" s="114"/>
      <c r="C88" s="124"/>
      <c r="D88" s="115"/>
      <c r="E88" s="87"/>
      <c r="F88" s="108"/>
      <c r="G88" s="105"/>
      <c r="H88" s="60">
        <f>IF($G88="","",INDEX('1. závod'!$A:$CH,$G88+5,INDEX('Základní list'!$B:$B,MATCH($F88,'Základní list'!$A:$A,0),1)))</f>
      </c>
      <c r="I88" s="59">
        <f>IF($G88="","",INDEX('1. závod'!$A:$CH,$G88+5,INDEX('Základní list'!$B:$B,MATCH($F88,'Základní list'!$A:$A,0),1)+2))</f>
      </c>
      <c r="J88" s="108"/>
      <c r="K88" s="105"/>
      <c r="L88" s="60">
        <f>IF($K88="","",INDEX('2. závod'!$A:$CH,$K88+5,INDEX('Základní list'!$B:$B,MATCH($J88,'Základní list'!$A:$A,0),1)))</f>
      </c>
      <c r="M88" s="59">
        <f>IF($K88="","",INDEX('2. závod'!$A:$CH,$K88+5,INDEX('Základní list'!$B:$B,MATCH($J88,'Základní list'!$A:$A,0),1)+2))</f>
      </c>
      <c r="N88" s="122">
        <f>CONCATENATE(F88,G88)</f>
      </c>
      <c r="O88" s="122">
        <f>CONCATENATE(J88,K88)</f>
      </c>
      <c r="P88" s="61">
        <f>IF(ISBLANK(E88),"",E88)</f>
      </c>
      <c r="Q88" s="71">
        <f>IF(ISBLANK($C88),"",COUNT(I88,M88))</f>
      </c>
      <c r="R88" s="72">
        <f>IF(ISBLANK($C88),"",SUM(H88,L88))</f>
      </c>
      <c r="S88" s="73">
        <f>IF(ISBLANK($C88),"",SUM(I88,M88))</f>
      </c>
      <c r="T88" s="74">
        <f>IF(ISBLANK($C88),"",IF(ISTEXT(T87),1,T87+1))</f>
      </c>
    </row>
    <row r="89" spans="1:20" s="38" customFormat="1" ht="25.5" customHeight="1">
      <c r="A89" s="83">
        <v>81</v>
      </c>
      <c r="B89" s="114"/>
      <c r="C89" s="124"/>
      <c r="D89" s="115"/>
      <c r="E89" s="87"/>
      <c r="F89" s="108"/>
      <c r="G89" s="105"/>
      <c r="H89" s="60">
        <f>IF($G89="","",INDEX('1. závod'!$A:$CH,$G89+5,INDEX('Základní list'!$B:$B,MATCH($F89,'Základní list'!$A:$A,0),1)))</f>
      </c>
      <c r="I89" s="59">
        <f>IF($G89="","",INDEX('1. závod'!$A:$CH,$G89+5,INDEX('Základní list'!$B:$B,MATCH($F89,'Základní list'!$A:$A,0),1)+2))</f>
      </c>
      <c r="J89" s="108"/>
      <c r="K89" s="105"/>
      <c r="L89" s="60">
        <f>IF($K89="","",INDEX('2. závod'!$A:$CH,$K89+5,INDEX('Základní list'!$B:$B,MATCH($J89,'Základní list'!$A:$A,0),1)))</f>
      </c>
      <c r="M89" s="59">
        <f>IF($K89="","",INDEX('2. závod'!$A:$CH,$K89+5,INDEX('Základní list'!$B:$B,MATCH($J89,'Základní list'!$A:$A,0),1)+2))</f>
      </c>
      <c r="N89" s="122">
        <f>CONCATENATE(F89,G89)</f>
      </c>
      <c r="O89" s="122">
        <f>CONCATENATE(J89,K89)</f>
      </c>
      <c r="P89" s="61">
        <f>IF(ISBLANK(E89),"",E89)</f>
      </c>
      <c r="Q89" s="71">
        <f>IF(ISBLANK($C89),"",COUNT(I89,M89))</f>
      </c>
      <c r="R89" s="72">
        <f>IF(ISBLANK($C89),"",SUM(H89,L89))</f>
      </c>
      <c r="S89" s="73">
        <f>IF(ISBLANK($C89),"",SUM(I89,M89))</f>
      </c>
      <c r="T89" s="74">
        <f>IF(ISBLANK($C89),"",IF(ISTEXT(T88),1,T88+1))</f>
      </c>
    </row>
    <row r="90" spans="1:20" s="38" customFormat="1" ht="25.5" customHeight="1">
      <c r="A90" s="83">
        <v>82</v>
      </c>
      <c r="B90" s="114"/>
      <c r="C90" s="124"/>
      <c r="D90" s="115"/>
      <c r="E90" s="87"/>
      <c r="F90" s="108"/>
      <c r="G90" s="105"/>
      <c r="H90" s="60">
        <f>IF($G90="","",INDEX('1. závod'!$A:$CH,$G90+5,INDEX('Základní list'!$B:$B,MATCH($F90,'Základní list'!$A:$A,0),1)))</f>
      </c>
      <c r="I90" s="59">
        <f>IF($G90="","",INDEX('1. závod'!$A:$CH,$G90+5,INDEX('Základní list'!$B:$B,MATCH($F90,'Základní list'!$A:$A,0),1)+2))</f>
      </c>
      <c r="J90" s="108"/>
      <c r="K90" s="105"/>
      <c r="L90" s="60">
        <f>IF($K90="","",INDEX('2. závod'!$A:$CH,$K90+5,INDEX('Základní list'!$B:$B,MATCH($J90,'Základní list'!$A:$A,0),1)))</f>
      </c>
      <c r="M90" s="59">
        <f>IF($K90="","",INDEX('2. závod'!$A:$CH,$K90+5,INDEX('Základní list'!$B:$B,MATCH($J90,'Základní list'!$A:$A,0),1)+2))</f>
      </c>
      <c r="N90" s="122">
        <f>CONCATENATE(F90,G90)</f>
      </c>
      <c r="O90" s="122">
        <f>CONCATENATE(J90,K90)</f>
      </c>
      <c r="P90" s="61">
        <f>IF(ISBLANK(E90),"",E90)</f>
      </c>
      <c r="Q90" s="71">
        <f>IF(ISBLANK($C90),"",COUNT(I90,M90))</f>
      </c>
      <c r="R90" s="72">
        <f>IF(ISBLANK($C90),"",SUM(H90,L90))</f>
      </c>
      <c r="S90" s="73">
        <f>IF(ISBLANK($C90),"",SUM(I90,M90))</f>
      </c>
      <c r="T90" s="74">
        <f>IF(ISBLANK($C90),"",IF(ISTEXT(T89),1,T89+1))</f>
      </c>
    </row>
    <row r="91" spans="1:20" s="38" customFormat="1" ht="25.5" customHeight="1">
      <c r="A91" s="83">
        <v>83</v>
      </c>
      <c r="B91" s="114"/>
      <c r="C91" s="124"/>
      <c r="D91" s="115"/>
      <c r="E91" s="87"/>
      <c r="F91" s="108"/>
      <c r="G91" s="105"/>
      <c r="H91" s="60">
        <f>IF($G91="","",INDEX('1. závod'!$A:$CH,$G91+5,INDEX('Základní list'!$B:$B,MATCH($F91,'Základní list'!$A:$A,0),1)))</f>
      </c>
      <c r="I91" s="59">
        <f>IF($G91="","",INDEX('1. závod'!$A:$CH,$G91+5,INDEX('Základní list'!$B:$B,MATCH($F91,'Základní list'!$A:$A,0),1)+2))</f>
      </c>
      <c r="J91" s="108"/>
      <c r="K91" s="105"/>
      <c r="L91" s="60">
        <f>IF($K91="","",INDEX('2. závod'!$A:$CH,$K91+5,INDEX('Základní list'!$B:$B,MATCH($J91,'Základní list'!$A:$A,0),1)))</f>
      </c>
      <c r="M91" s="59">
        <f>IF($K91="","",INDEX('2. závod'!$A:$CH,$K91+5,INDEX('Základní list'!$B:$B,MATCH($J91,'Základní list'!$A:$A,0),1)+2))</f>
      </c>
      <c r="N91" s="122">
        <f>CONCATENATE(F91,G91)</f>
      </c>
      <c r="O91" s="122">
        <f>CONCATENATE(J91,K91)</f>
      </c>
      <c r="P91" s="61">
        <f>IF(ISBLANK(E91),"",E91)</f>
      </c>
      <c r="Q91" s="71">
        <f>IF(ISBLANK($C91),"",COUNT(I91,M91))</f>
      </c>
      <c r="R91" s="72">
        <f>IF(ISBLANK($C91),"",SUM(H91,L91))</f>
      </c>
      <c r="S91" s="73">
        <f>IF(ISBLANK($C91),"",SUM(I91,M91))</f>
      </c>
      <c r="T91" s="74">
        <f>IF(ISBLANK($C91),"",IF(ISTEXT(T90),1,T90+1))</f>
      </c>
    </row>
    <row r="92" spans="1:20" s="38" customFormat="1" ht="25.5" customHeight="1">
      <c r="A92" s="83">
        <v>84</v>
      </c>
      <c r="B92" s="114"/>
      <c r="C92" s="124"/>
      <c r="D92" s="115"/>
      <c r="E92" s="87"/>
      <c r="F92" s="108"/>
      <c r="G92" s="105"/>
      <c r="H92" s="60">
        <f>IF($G92="","",INDEX('1. závod'!$A:$CH,$G92+5,INDEX('Základní list'!$B:$B,MATCH($F92,'Základní list'!$A:$A,0),1)))</f>
      </c>
      <c r="I92" s="59">
        <f>IF($G92="","",INDEX('1. závod'!$A:$CH,$G92+5,INDEX('Základní list'!$B:$B,MATCH($F92,'Základní list'!$A:$A,0),1)+2))</f>
      </c>
      <c r="J92" s="108"/>
      <c r="K92" s="105"/>
      <c r="L92" s="60">
        <f>IF($K92="","",INDEX('2. závod'!$A:$CH,$K92+5,INDEX('Základní list'!$B:$B,MATCH($J92,'Základní list'!$A:$A,0),1)))</f>
      </c>
      <c r="M92" s="59">
        <f>IF($K92="","",INDEX('2. závod'!$A:$CH,$K92+5,INDEX('Základní list'!$B:$B,MATCH($J92,'Základní list'!$A:$A,0),1)+2))</f>
      </c>
      <c r="N92" s="122">
        <f>CONCATENATE(F92,G92)</f>
      </c>
      <c r="O92" s="122">
        <f>CONCATENATE(J92,K92)</f>
      </c>
      <c r="P92" s="61">
        <f>IF(ISBLANK(E92),"",E92)</f>
      </c>
      <c r="Q92" s="71">
        <f>IF(ISBLANK($C92),"",COUNT(I92,M92))</f>
      </c>
      <c r="R92" s="72">
        <f>IF(ISBLANK($C92),"",SUM(H92,L92))</f>
      </c>
      <c r="S92" s="73">
        <f>IF(ISBLANK($C92),"",SUM(I92,M92))</f>
      </c>
      <c r="T92" s="74">
        <f>IF(ISBLANK($C92),"",IF(ISTEXT(T91),1,T91+1))</f>
      </c>
    </row>
    <row r="93" spans="1:20" s="38" customFormat="1" ht="25.5" customHeight="1">
      <c r="A93" s="83">
        <v>85</v>
      </c>
      <c r="B93" s="114"/>
      <c r="C93" s="124"/>
      <c r="D93" s="115"/>
      <c r="E93" s="87"/>
      <c r="F93" s="108"/>
      <c r="G93" s="105"/>
      <c r="H93" s="60">
        <f>IF($G93="","",INDEX('1. závod'!$A:$CH,$G93+5,INDEX('Základní list'!$B:$B,MATCH($F93,'Základní list'!$A:$A,0),1)))</f>
      </c>
      <c r="I93" s="59">
        <f>IF($G93="","",INDEX('1. závod'!$A:$CH,$G93+5,INDEX('Základní list'!$B:$B,MATCH($F93,'Základní list'!$A:$A,0),1)+2))</f>
      </c>
      <c r="J93" s="108"/>
      <c r="K93" s="105"/>
      <c r="L93" s="60">
        <f>IF($K93="","",INDEX('2. závod'!$A:$CH,$K93+5,INDEX('Základní list'!$B:$B,MATCH($J93,'Základní list'!$A:$A,0),1)))</f>
      </c>
      <c r="M93" s="59">
        <f>IF($K93="","",INDEX('2. závod'!$A:$CH,$K93+5,INDEX('Základní list'!$B:$B,MATCH($J93,'Základní list'!$A:$A,0),1)+2))</f>
      </c>
      <c r="N93" s="122">
        <f>CONCATENATE(F93,G93)</f>
      </c>
      <c r="O93" s="122">
        <f>CONCATENATE(J93,K93)</f>
      </c>
      <c r="P93" s="61">
        <f>IF(ISBLANK(E93),"",E93)</f>
      </c>
      <c r="Q93" s="71">
        <f>IF(ISBLANK($C93),"",COUNT(I93,M93))</f>
      </c>
      <c r="R93" s="72">
        <f>IF(ISBLANK($C93),"",SUM(H93,L93))</f>
      </c>
      <c r="S93" s="73">
        <f>IF(ISBLANK($C93),"",SUM(I93,M93))</f>
      </c>
      <c r="T93" s="74">
        <f>IF(ISBLANK($C93),"",IF(ISTEXT(T92),1,T92+1))</f>
      </c>
    </row>
    <row r="94" spans="1:20" s="38" customFormat="1" ht="25.5" customHeight="1">
      <c r="A94" s="83">
        <v>86</v>
      </c>
      <c r="B94" s="114"/>
      <c r="C94" s="124"/>
      <c r="D94" s="115"/>
      <c r="E94" s="87"/>
      <c r="F94" s="108"/>
      <c r="G94" s="105"/>
      <c r="H94" s="60">
        <f>IF($G94="","",INDEX('1. závod'!$A:$CH,$G94+5,INDEX('Základní list'!$B:$B,MATCH($F94,'Základní list'!$A:$A,0),1)))</f>
      </c>
      <c r="I94" s="59">
        <f>IF($G94="","",INDEX('1. závod'!$A:$CH,$G94+5,INDEX('Základní list'!$B:$B,MATCH($F94,'Základní list'!$A:$A,0),1)+2))</f>
      </c>
      <c r="J94" s="108"/>
      <c r="K94" s="105"/>
      <c r="L94" s="60">
        <f>IF($K94="","",INDEX('2. závod'!$A:$CH,$K94+5,INDEX('Základní list'!$B:$B,MATCH($J94,'Základní list'!$A:$A,0),1)))</f>
      </c>
      <c r="M94" s="59">
        <f>IF($K94="","",INDEX('2. závod'!$A:$CH,$K94+5,INDEX('Základní list'!$B:$B,MATCH($J94,'Základní list'!$A:$A,0),1)+2))</f>
      </c>
      <c r="N94" s="122">
        <f>CONCATENATE(F94,G94)</f>
      </c>
      <c r="O94" s="122">
        <f>CONCATENATE(J94,K94)</f>
      </c>
      <c r="P94" s="61">
        <f>IF(ISBLANK(E94),"",E94)</f>
      </c>
      <c r="Q94" s="71">
        <f>IF(ISBLANK($C94),"",COUNT(I94,M94))</f>
      </c>
      <c r="R94" s="72">
        <f>IF(ISBLANK($C94),"",SUM(H94,L94))</f>
      </c>
      <c r="S94" s="73">
        <f>IF(ISBLANK($C94),"",SUM(I94,M94))</f>
      </c>
      <c r="T94" s="74">
        <f>IF(ISBLANK($C94),"",IF(ISTEXT(T93),1,T93+1))</f>
      </c>
    </row>
    <row r="95" spans="1:20" s="38" customFormat="1" ht="25.5" customHeight="1">
      <c r="A95" s="83">
        <v>87</v>
      </c>
      <c r="B95" s="114"/>
      <c r="C95" s="124"/>
      <c r="D95" s="115"/>
      <c r="E95" s="87"/>
      <c r="F95" s="108"/>
      <c r="G95" s="105"/>
      <c r="H95" s="60">
        <f>IF($G95="","",INDEX('1. závod'!$A:$CH,$G95+5,INDEX('Základní list'!$B:$B,MATCH($F95,'Základní list'!$A:$A,0),1)))</f>
      </c>
      <c r="I95" s="59">
        <f>IF($G95="","",INDEX('1. závod'!$A:$CH,$G95+5,INDEX('Základní list'!$B:$B,MATCH($F95,'Základní list'!$A:$A,0),1)+2))</f>
      </c>
      <c r="J95" s="108"/>
      <c r="K95" s="105"/>
      <c r="L95" s="60">
        <f>IF($K95="","",INDEX('2. závod'!$A:$CH,$K95+5,INDEX('Základní list'!$B:$B,MATCH($J95,'Základní list'!$A:$A,0),1)))</f>
      </c>
      <c r="M95" s="59">
        <f>IF($K95="","",INDEX('2. závod'!$A:$CH,$K95+5,INDEX('Základní list'!$B:$B,MATCH($J95,'Základní list'!$A:$A,0),1)+2))</f>
      </c>
      <c r="N95" s="122">
        <f>CONCATENATE(F95,G95)</f>
      </c>
      <c r="O95" s="122">
        <f>CONCATENATE(J95,K95)</f>
      </c>
      <c r="P95" s="61">
        <f>IF(ISBLANK(E95),"",E95)</f>
      </c>
      <c r="Q95" s="71">
        <f>IF(ISBLANK($C95),"",COUNT(I95,M95))</f>
      </c>
      <c r="R95" s="72">
        <f>IF(ISBLANK($C95),"",SUM(H95,L95))</f>
      </c>
      <c r="S95" s="73">
        <f>IF(ISBLANK($C95),"",SUM(I95,M95))</f>
      </c>
      <c r="T95" s="74">
        <f>IF(ISBLANK($C95),"",IF(ISTEXT(T94),1,T94+1))</f>
      </c>
    </row>
    <row r="96" spans="1:20" s="38" customFormat="1" ht="25.5" customHeight="1">
      <c r="A96" s="83">
        <v>88</v>
      </c>
      <c r="B96" s="114"/>
      <c r="C96" s="124"/>
      <c r="D96" s="115"/>
      <c r="E96" s="87"/>
      <c r="F96" s="108"/>
      <c r="G96" s="105"/>
      <c r="H96" s="60">
        <f>IF($G96="","",INDEX('1. závod'!$A:$CH,$G96+5,INDEX('Základní list'!$B:$B,MATCH($F96,'Základní list'!$A:$A,0),1)))</f>
      </c>
      <c r="I96" s="59">
        <f>IF($G96="","",INDEX('1. závod'!$A:$CH,$G96+5,INDEX('Základní list'!$B:$B,MATCH($F96,'Základní list'!$A:$A,0),1)+2))</f>
      </c>
      <c r="J96" s="108"/>
      <c r="K96" s="105"/>
      <c r="L96" s="60">
        <f>IF($K96="","",INDEX('2. závod'!$A:$CH,$K96+5,INDEX('Základní list'!$B:$B,MATCH($J96,'Základní list'!$A:$A,0),1)))</f>
      </c>
      <c r="M96" s="59">
        <f>IF($K96="","",INDEX('2. závod'!$A:$CH,$K96+5,INDEX('Základní list'!$B:$B,MATCH($J96,'Základní list'!$A:$A,0),1)+2))</f>
      </c>
      <c r="N96" s="122">
        <f>CONCATENATE(F96,G96)</f>
      </c>
      <c r="O96" s="122">
        <f>CONCATENATE(J96,K96)</f>
      </c>
      <c r="P96" s="61">
        <f>IF(ISBLANK(E96),"",E96)</f>
      </c>
      <c r="Q96" s="71">
        <f>IF(ISBLANK($C96),"",COUNT(I96,M96))</f>
      </c>
      <c r="R96" s="72">
        <f>IF(ISBLANK($C96),"",SUM(H96,L96))</f>
      </c>
      <c r="S96" s="73">
        <f>IF(ISBLANK($C96),"",SUM(I96,M96))</f>
      </c>
      <c r="T96" s="74">
        <f>IF(ISBLANK($C96),"",IF(ISTEXT(T95),1,T95+1))</f>
      </c>
    </row>
    <row r="97" spans="1:20" s="38" customFormat="1" ht="25.5" customHeight="1">
      <c r="A97" s="83">
        <v>89</v>
      </c>
      <c r="B97" s="114"/>
      <c r="C97" s="124"/>
      <c r="D97" s="115"/>
      <c r="E97" s="87"/>
      <c r="F97" s="108"/>
      <c r="G97" s="105"/>
      <c r="H97" s="60">
        <f>IF($G97="","",INDEX('1. závod'!$A:$CH,$G97+5,INDEX('Základní list'!$B:$B,MATCH($F97,'Základní list'!$A:$A,0),1)))</f>
      </c>
      <c r="I97" s="59">
        <f>IF($G97="","",INDEX('1. závod'!$A:$CH,$G97+5,INDEX('Základní list'!$B:$B,MATCH($F97,'Základní list'!$A:$A,0),1)+2))</f>
      </c>
      <c r="J97" s="108"/>
      <c r="K97" s="105"/>
      <c r="L97" s="60">
        <f>IF($K97="","",INDEX('2. závod'!$A:$CH,$K97+5,INDEX('Základní list'!$B:$B,MATCH($J97,'Základní list'!$A:$A,0),1)))</f>
      </c>
      <c r="M97" s="59">
        <f>IF($K97="","",INDEX('2. závod'!$A:$CH,$K97+5,INDEX('Základní list'!$B:$B,MATCH($J97,'Základní list'!$A:$A,0),1)+2))</f>
      </c>
      <c r="N97" s="122">
        <f>CONCATENATE(F97,G97)</f>
      </c>
      <c r="O97" s="122">
        <f>CONCATENATE(J97,K97)</f>
      </c>
      <c r="P97" s="61">
        <f>IF(ISBLANK(E97),"",E97)</f>
      </c>
      <c r="Q97" s="71">
        <f>IF(ISBLANK($C97),"",COUNT(I97,M97))</f>
      </c>
      <c r="R97" s="72">
        <f>IF(ISBLANK($C97),"",SUM(H97,L97))</f>
      </c>
      <c r="S97" s="73">
        <f>IF(ISBLANK($C97),"",SUM(I97,M97))</f>
      </c>
      <c r="T97" s="74">
        <f>IF(ISBLANK($C97),"",IF(ISTEXT(T96),1,T96+1))</f>
      </c>
    </row>
    <row r="98" spans="1:20" s="38" customFormat="1" ht="25.5" customHeight="1">
      <c r="A98" s="83">
        <v>90</v>
      </c>
      <c r="B98" s="114"/>
      <c r="C98" s="124"/>
      <c r="D98" s="115"/>
      <c r="E98" s="87"/>
      <c r="F98" s="108"/>
      <c r="G98" s="105"/>
      <c r="H98" s="60">
        <f>IF($G98="","",INDEX('1. závod'!$A:$CH,$G98+5,INDEX('Základní list'!$B:$B,MATCH($F98,'Základní list'!$A:$A,0),1)))</f>
      </c>
      <c r="I98" s="59">
        <f>IF($G98="","",INDEX('1. závod'!$A:$CH,$G98+5,INDEX('Základní list'!$B:$B,MATCH($F98,'Základní list'!$A:$A,0),1)+2))</f>
      </c>
      <c r="J98" s="108"/>
      <c r="K98" s="105"/>
      <c r="L98" s="60">
        <f>IF($K98="","",INDEX('2. závod'!$A:$CH,$K98+5,INDEX('Základní list'!$B:$B,MATCH($J98,'Základní list'!$A:$A,0),1)))</f>
      </c>
      <c r="M98" s="59">
        <f>IF($K98="","",INDEX('2. závod'!$A:$CH,$K98+5,INDEX('Základní list'!$B:$B,MATCH($J98,'Základní list'!$A:$A,0),1)+2))</f>
      </c>
      <c r="N98" s="122">
        <f>CONCATENATE(F98,G98)</f>
      </c>
      <c r="O98" s="122">
        <f>CONCATENATE(J98,K98)</f>
      </c>
      <c r="P98" s="61">
        <f>IF(ISBLANK(E98),"",E98)</f>
      </c>
      <c r="Q98" s="71">
        <f>IF(ISBLANK($C98),"",COUNT(I98,M98))</f>
      </c>
      <c r="R98" s="72">
        <f>IF(ISBLANK($C98),"",SUM(H98,L98))</f>
      </c>
      <c r="S98" s="73">
        <f>IF(ISBLANK($C98),"",SUM(I98,M98))</f>
      </c>
      <c r="T98" s="74">
        <f>IF(ISBLANK($C98),"",IF(ISTEXT(T97),1,T97+1))</f>
      </c>
    </row>
    <row r="99" spans="1:20" s="38" customFormat="1" ht="25.5" customHeight="1">
      <c r="A99" s="83">
        <v>91</v>
      </c>
      <c r="B99" s="114"/>
      <c r="C99" s="124"/>
      <c r="D99" s="115"/>
      <c r="E99" s="87"/>
      <c r="F99" s="108"/>
      <c r="G99" s="105"/>
      <c r="H99" s="60">
        <f>IF($G99="","",INDEX('1. závod'!$A:$CH,$G99+5,INDEX('Základní list'!$B:$B,MATCH($F99,'Základní list'!$A:$A,0),1)))</f>
      </c>
      <c r="I99" s="59">
        <f>IF($G99="","",INDEX('1. závod'!$A:$CH,$G99+5,INDEX('Základní list'!$B:$B,MATCH($F99,'Základní list'!$A:$A,0),1)+2))</f>
      </c>
      <c r="J99" s="108"/>
      <c r="K99" s="105"/>
      <c r="L99" s="60">
        <f>IF($K99="","",INDEX('2. závod'!$A:$CH,$K99+5,INDEX('Základní list'!$B:$B,MATCH($J99,'Základní list'!$A:$A,0),1)))</f>
      </c>
      <c r="M99" s="59">
        <f>IF($K99="","",INDEX('2. závod'!$A:$CH,$K99+5,INDEX('Základní list'!$B:$B,MATCH($J99,'Základní list'!$A:$A,0),1)+2))</f>
      </c>
      <c r="N99" s="122">
        <f>CONCATENATE(F99,G99)</f>
      </c>
      <c r="O99" s="122">
        <f>CONCATENATE(J99,K99)</f>
      </c>
      <c r="P99" s="61">
        <f>IF(ISBLANK(E99),"",E99)</f>
      </c>
      <c r="Q99" s="71">
        <f>IF(ISBLANK($C99),"",COUNT(I99,M99))</f>
      </c>
      <c r="R99" s="72">
        <f>IF(ISBLANK($C99),"",SUM(H99,L99))</f>
      </c>
      <c r="S99" s="73">
        <f>IF(ISBLANK($C99),"",SUM(I99,M99))</f>
      </c>
      <c r="T99" s="74">
        <f>IF(ISBLANK($C99),"",IF(ISTEXT(T98),1,T98+1))</f>
      </c>
    </row>
    <row r="100" spans="1:20" s="38" customFormat="1" ht="25.5" customHeight="1">
      <c r="A100" s="83">
        <v>92</v>
      </c>
      <c r="B100" s="114"/>
      <c r="C100" s="124"/>
      <c r="D100" s="115"/>
      <c r="E100" s="87"/>
      <c r="F100" s="108"/>
      <c r="G100" s="105"/>
      <c r="H100" s="60">
        <f>IF($G100="","",INDEX('1. závod'!$A:$CH,$G100+5,INDEX('Základní list'!$B:$B,MATCH($F100,'Základní list'!$A:$A,0),1)))</f>
      </c>
      <c r="I100" s="59">
        <f>IF($G100="","",INDEX('1. závod'!$A:$CH,$G100+5,INDEX('Základní list'!$B:$B,MATCH($F100,'Základní list'!$A:$A,0),1)+2))</f>
      </c>
      <c r="J100" s="108"/>
      <c r="K100" s="105"/>
      <c r="L100" s="60">
        <f>IF($K100="","",INDEX('2. závod'!$A:$CH,$K100+5,INDEX('Základní list'!$B:$B,MATCH($J100,'Základní list'!$A:$A,0),1)))</f>
      </c>
      <c r="M100" s="59">
        <f>IF($K100="","",INDEX('2. závod'!$A:$CH,$K100+5,INDEX('Základní list'!$B:$B,MATCH($J100,'Základní list'!$A:$A,0),1)+2))</f>
      </c>
      <c r="N100" s="122">
        <f>CONCATENATE(F100,G100)</f>
      </c>
      <c r="O100" s="122">
        <f>CONCATENATE(J100,K100)</f>
      </c>
      <c r="P100" s="61">
        <f>IF(ISBLANK(E100),"",E100)</f>
      </c>
      <c r="Q100" s="71">
        <f>IF(ISBLANK($C100),"",COUNT(I100,M100))</f>
      </c>
      <c r="R100" s="72">
        <f>IF(ISBLANK($C100),"",SUM(H100,L100))</f>
      </c>
      <c r="S100" s="73">
        <f>IF(ISBLANK($C100),"",SUM(I100,M100))</f>
      </c>
      <c r="T100" s="74">
        <f>IF(ISBLANK($C100),"",IF(ISTEXT(T99),1,T99+1))</f>
      </c>
    </row>
    <row r="101" spans="1:20" s="38" customFormat="1" ht="25.5" customHeight="1">
      <c r="A101" s="83">
        <v>93</v>
      </c>
      <c r="B101" s="114"/>
      <c r="C101" s="124"/>
      <c r="D101" s="115"/>
      <c r="E101" s="87"/>
      <c r="F101" s="108"/>
      <c r="G101" s="105"/>
      <c r="H101" s="60">
        <f>IF($G101="","",INDEX('1. závod'!$A:$CH,$G101+5,INDEX('Základní list'!$B:$B,MATCH($F101,'Základní list'!$A:$A,0),1)))</f>
      </c>
      <c r="I101" s="59">
        <f>IF($G101="","",INDEX('1. závod'!$A:$CH,$G101+5,INDEX('Základní list'!$B:$B,MATCH($F101,'Základní list'!$A:$A,0),1)+2))</f>
      </c>
      <c r="J101" s="108"/>
      <c r="K101" s="105"/>
      <c r="L101" s="60">
        <f>IF($K101="","",INDEX('2. závod'!$A:$CH,$K101+5,INDEX('Základní list'!$B:$B,MATCH($J101,'Základní list'!$A:$A,0),1)))</f>
      </c>
      <c r="M101" s="59">
        <f>IF($K101="","",INDEX('2. závod'!$A:$CH,$K101+5,INDEX('Základní list'!$B:$B,MATCH($J101,'Základní list'!$A:$A,0),1)+2))</f>
      </c>
      <c r="N101" s="122">
        <f>CONCATENATE(F101,G101)</f>
      </c>
      <c r="O101" s="122">
        <f>CONCATENATE(J101,K101)</f>
      </c>
      <c r="P101" s="61">
        <f>IF(ISBLANK(E101),"",E101)</f>
      </c>
      <c r="Q101" s="71">
        <f>IF(ISBLANK($C101),"",COUNT(I101,M101))</f>
      </c>
      <c r="R101" s="72">
        <f>IF(ISBLANK($C101),"",SUM(H101,L101))</f>
      </c>
      <c r="S101" s="73">
        <f>IF(ISBLANK($C101),"",SUM(I101,M101))</f>
      </c>
      <c r="T101" s="74">
        <f>IF(ISBLANK($C101),"",IF(ISTEXT(T100),1,T100+1))</f>
      </c>
    </row>
    <row r="102" spans="1:20" s="38" customFormat="1" ht="25.5" customHeight="1">
      <c r="A102" s="83">
        <v>94</v>
      </c>
      <c r="B102" s="114"/>
      <c r="C102" s="124"/>
      <c r="D102" s="115"/>
      <c r="E102" s="87"/>
      <c r="F102" s="108"/>
      <c r="G102" s="105"/>
      <c r="H102" s="60">
        <f>IF($G102="","",INDEX('1. závod'!$A:$CH,$G102+5,INDEX('Základní list'!$B:$B,MATCH($F102,'Základní list'!$A:$A,0),1)))</f>
      </c>
      <c r="I102" s="59">
        <f>IF($G102="","",INDEX('1. závod'!$A:$CH,$G102+5,INDEX('Základní list'!$B:$B,MATCH($F102,'Základní list'!$A:$A,0),1)+2))</f>
      </c>
      <c r="J102" s="108"/>
      <c r="K102" s="105"/>
      <c r="L102" s="60">
        <f>IF($K102="","",INDEX('2. závod'!$A:$CH,$K102+5,INDEX('Základní list'!$B:$B,MATCH($J102,'Základní list'!$A:$A,0),1)))</f>
      </c>
      <c r="M102" s="59">
        <f>IF($K102="","",INDEX('2. závod'!$A:$CH,$K102+5,INDEX('Základní list'!$B:$B,MATCH($J102,'Základní list'!$A:$A,0),1)+2))</f>
      </c>
      <c r="N102" s="122">
        <f>CONCATENATE(F102,G102)</f>
      </c>
      <c r="O102" s="122">
        <f>CONCATENATE(J102,K102)</f>
      </c>
      <c r="P102" s="61">
        <f>IF(ISBLANK(E102),"",E102)</f>
      </c>
      <c r="Q102" s="71">
        <f>IF(ISBLANK($C102),"",COUNT(I102,M102))</f>
      </c>
      <c r="R102" s="72">
        <f>IF(ISBLANK($C102),"",SUM(H102,L102))</f>
      </c>
      <c r="S102" s="73">
        <f>IF(ISBLANK($C102),"",SUM(I102,M102))</f>
      </c>
      <c r="T102" s="74">
        <f>IF(ISBLANK($C102),"",IF(ISTEXT(T101),1,T101+1))</f>
      </c>
    </row>
    <row r="103" spans="1:20" s="38" customFormat="1" ht="25.5" customHeight="1">
      <c r="A103" s="83">
        <v>95</v>
      </c>
      <c r="B103" s="114"/>
      <c r="C103" s="124"/>
      <c r="D103" s="115"/>
      <c r="E103" s="87"/>
      <c r="F103" s="108"/>
      <c r="G103" s="105"/>
      <c r="H103" s="60">
        <f>IF($G103="","",INDEX('1. závod'!$A:$CH,$G103+5,INDEX('Základní list'!$B:$B,MATCH($F103,'Základní list'!$A:$A,0),1)))</f>
      </c>
      <c r="I103" s="59">
        <f>IF($G103="","",INDEX('1. závod'!$A:$CH,$G103+5,INDEX('Základní list'!$B:$B,MATCH($F103,'Základní list'!$A:$A,0),1)+2))</f>
      </c>
      <c r="J103" s="108"/>
      <c r="K103" s="105"/>
      <c r="L103" s="60">
        <f>IF($K103="","",INDEX('2. závod'!$A:$CH,$K103+5,INDEX('Základní list'!$B:$B,MATCH($J103,'Základní list'!$A:$A,0),1)))</f>
      </c>
      <c r="M103" s="59">
        <f>IF($K103="","",INDEX('2. závod'!$A:$CH,$K103+5,INDEX('Základní list'!$B:$B,MATCH($J103,'Základní list'!$A:$A,0),1)+2))</f>
      </c>
      <c r="N103" s="122">
        <f>CONCATENATE(F103,G103)</f>
      </c>
      <c r="O103" s="122">
        <f>CONCATENATE(J103,K103)</f>
      </c>
      <c r="P103" s="61">
        <f>IF(ISBLANK(E103),"",E103)</f>
      </c>
      <c r="Q103" s="71">
        <f>IF(ISBLANK($C103),"",COUNT(I103,M103))</f>
      </c>
      <c r="R103" s="72">
        <f>IF(ISBLANK($C103),"",SUM(H103,L103))</f>
      </c>
      <c r="S103" s="73">
        <f>IF(ISBLANK($C103),"",SUM(I103,M103))</f>
      </c>
      <c r="T103" s="74">
        <f>IF(ISBLANK($C103),"",IF(ISTEXT(T102),1,T102+1))</f>
      </c>
    </row>
    <row r="104" spans="1:20" s="38" customFormat="1" ht="25.5" customHeight="1">
      <c r="A104" s="83">
        <v>96</v>
      </c>
      <c r="B104" s="114"/>
      <c r="C104" s="124"/>
      <c r="D104" s="115"/>
      <c r="E104" s="87"/>
      <c r="F104" s="108"/>
      <c r="G104" s="105"/>
      <c r="H104" s="60">
        <f>IF($G104="","",INDEX('1. závod'!$A:$CH,$G104+5,INDEX('Základní list'!$B:$B,MATCH($F104,'Základní list'!$A:$A,0),1)))</f>
      </c>
      <c r="I104" s="59">
        <f>IF($G104="","",INDEX('1. závod'!$A:$CH,$G104+5,INDEX('Základní list'!$B:$B,MATCH($F104,'Základní list'!$A:$A,0),1)+2))</f>
      </c>
      <c r="J104" s="108"/>
      <c r="K104" s="105"/>
      <c r="L104" s="60">
        <f>IF($K104="","",INDEX('2. závod'!$A:$CH,$K104+5,INDEX('Základní list'!$B:$B,MATCH($J104,'Základní list'!$A:$A,0),1)))</f>
      </c>
      <c r="M104" s="59">
        <f>IF($K104="","",INDEX('2. závod'!$A:$CH,$K104+5,INDEX('Základní list'!$B:$B,MATCH($J104,'Základní list'!$A:$A,0),1)+2))</f>
      </c>
      <c r="N104" s="122">
        <f>CONCATENATE(F104,G104)</f>
      </c>
      <c r="O104" s="122">
        <f>CONCATENATE(J104,K104)</f>
      </c>
      <c r="P104" s="61">
        <f>IF(ISBLANK(E104),"",E104)</f>
      </c>
      <c r="Q104" s="71">
        <f>IF(ISBLANK($C104),"",COUNT(I104,M104))</f>
      </c>
      <c r="R104" s="72">
        <f>IF(ISBLANK($C104),"",SUM(H104,L104))</f>
      </c>
      <c r="S104" s="73">
        <f>IF(ISBLANK($C104),"",SUM(I104,M104))</f>
      </c>
      <c r="T104" s="74">
        <f>IF(ISBLANK($C104),"",IF(ISTEXT(T103),1,T103+1))</f>
      </c>
    </row>
    <row r="105" spans="1:20" s="38" customFormat="1" ht="25.5" customHeight="1">
      <c r="A105" s="83">
        <v>97</v>
      </c>
      <c r="B105" s="114"/>
      <c r="C105" s="124"/>
      <c r="D105" s="115"/>
      <c r="E105" s="87"/>
      <c r="F105" s="108"/>
      <c r="G105" s="105"/>
      <c r="H105" s="60">
        <f>IF($G105="","",INDEX('1. závod'!$A:$CH,$G105+5,INDEX('Základní list'!$B:$B,MATCH($F105,'Základní list'!$A:$A,0),1)))</f>
      </c>
      <c r="I105" s="59">
        <f>IF($G105="","",INDEX('1. závod'!$A:$CH,$G105+5,INDEX('Základní list'!$B:$B,MATCH($F105,'Základní list'!$A:$A,0),1)+2))</f>
      </c>
      <c r="J105" s="108"/>
      <c r="K105" s="105"/>
      <c r="L105" s="60">
        <f>IF($K105="","",INDEX('2. závod'!$A:$CH,$K105+5,INDEX('Základní list'!$B:$B,MATCH($J105,'Základní list'!$A:$A,0),1)))</f>
      </c>
      <c r="M105" s="59">
        <f>IF($K105="","",INDEX('2. závod'!$A:$CH,$K105+5,INDEX('Základní list'!$B:$B,MATCH($J105,'Základní list'!$A:$A,0),1)+2))</f>
      </c>
      <c r="N105" s="122">
        <f>CONCATENATE(F105,G105)</f>
      </c>
      <c r="O105" s="122">
        <f>CONCATENATE(J105,K105)</f>
      </c>
      <c r="P105" s="61">
        <f>IF(ISBLANK(E105),"",E105)</f>
      </c>
      <c r="Q105" s="71">
        <f>IF(ISBLANK($C105),"",COUNT(I105,M105))</f>
      </c>
      <c r="R105" s="72">
        <f>IF(ISBLANK($C105),"",SUM(H105,L105))</f>
      </c>
      <c r="S105" s="73">
        <f>IF(ISBLANK($C105),"",SUM(I105,M105))</f>
      </c>
      <c r="T105" s="74">
        <f>IF(ISBLANK($C105),"",IF(ISTEXT(T104),1,T104+1))</f>
      </c>
    </row>
    <row r="106" spans="1:20" s="38" customFormat="1" ht="25.5" customHeight="1">
      <c r="A106" s="83">
        <v>98</v>
      </c>
      <c r="B106" s="114"/>
      <c r="C106" s="124"/>
      <c r="D106" s="115"/>
      <c r="E106" s="87"/>
      <c r="F106" s="108"/>
      <c r="G106" s="105"/>
      <c r="H106" s="60">
        <f>IF($G106="","",INDEX('1. závod'!$A:$CH,$G106+5,INDEX('Základní list'!$B:$B,MATCH($F106,'Základní list'!$A:$A,0),1)))</f>
      </c>
      <c r="I106" s="59">
        <f>IF($G106="","",INDEX('1. závod'!$A:$CH,$G106+5,INDEX('Základní list'!$B:$B,MATCH($F106,'Základní list'!$A:$A,0),1)+2))</f>
      </c>
      <c r="J106" s="108"/>
      <c r="K106" s="105"/>
      <c r="L106" s="60">
        <f>IF($K106="","",INDEX('2. závod'!$A:$CH,$K106+5,INDEX('Základní list'!$B:$B,MATCH($J106,'Základní list'!$A:$A,0),1)))</f>
      </c>
      <c r="M106" s="59">
        <f>IF($K106="","",INDEX('2. závod'!$A:$CH,$K106+5,INDEX('Základní list'!$B:$B,MATCH($J106,'Základní list'!$A:$A,0),1)+2))</f>
      </c>
      <c r="N106" s="122">
        <f>CONCATENATE(F106,G106)</f>
      </c>
      <c r="O106" s="122">
        <f>CONCATENATE(J106,K106)</f>
      </c>
      <c r="P106" s="61">
        <f>IF(ISBLANK(E106),"",E106)</f>
      </c>
      <c r="Q106" s="71">
        <f>IF(ISBLANK($C106),"",COUNT(I106,M106))</f>
      </c>
      <c r="R106" s="72">
        <f>IF(ISBLANK($C106),"",SUM(H106,L106))</f>
      </c>
      <c r="S106" s="73">
        <f>IF(ISBLANK($C106),"",SUM(I106,M106))</f>
      </c>
      <c r="T106" s="74">
        <f>IF(ISBLANK($C106),"",IF(ISTEXT(T65),1,T65+1))</f>
      </c>
    </row>
    <row r="107" spans="1:20" s="38" customFormat="1" ht="25.5" customHeight="1">
      <c r="A107" s="83">
        <v>99</v>
      </c>
      <c r="B107" s="114"/>
      <c r="C107" s="124"/>
      <c r="D107" s="115"/>
      <c r="E107" s="87"/>
      <c r="F107" s="108"/>
      <c r="G107" s="105"/>
      <c r="H107" s="60">
        <f>IF($G107="","",INDEX('1. závod'!$A:$CH,$G107+5,INDEX('Základní list'!$B:$B,MATCH($F107,'Základní list'!$A:$A,0),1)))</f>
      </c>
      <c r="I107" s="59">
        <f>IF($G107="","",INDEX('1. závod'!$A:$CH,$G107+5,INDEX('Základní list'!$B:$B,MATCH($F107,'Základní list'!$A:$A,0),1)+2))</f>
      </c>
      <c r="J107" s="108"/>
      <c r="K107" s="105"/>
      <c r="L107" s="60">
        <f>IF($K107="","",INDEX('2. závod'!$A:$CH,$K107+5,INDEX('Základní list'!$B:$B,MATCH($J107,'Základní list'!$A:$A,0),1)))</f>
      </c>
      <c r="M107" s="59">
        <f>IF($K107="","",INDEX('2. závod'!$A:$CH,$K107+5,INDEX('Základní list'!$B:$B,MATCH($J107,'Základní list'!$A:$A,0),1)+2))</f>
      </c>
      <c r="N107" s="122">
        <f>CONCATENATE(F107,G107)</f>
      </c>
      <c r="O107" s="122">
        <f>CONCATENATE(J107,K107)</f>
      </c>
      <c r="P107" s="61">
        <f>IF(ISBLANK(E107),"",E107)</f>
      </c>
      <c r="Q107" s="71">
        <f>IF(ISBLANK($C107),"",COUNT(I107,M107))</f>
      </c>
      <c r="R107" s="72">
        <f>IF(ISBLANK($C107),"",SUM(H107,L107))</f>
      </c>
      <c r="S107" s="73">
        <f>IF(ISBLANK($C107),"",SUM(I107,M107))</f>
      </c>
      <c r="T107" s="74">
        <f>IF(ISBLANK($C107),"",IF(ISTEXT(T106),1,T106+1))</f>
      </c>
    </row>
    <row r="108" spans="1:20" s="38" customFormat="1" ht="25.5" customHeight="1">
      <c r="A108" s="83">
        <v>100</v>
      </c>
      <c r="B108" s="114"/>
      <c r="C108" s="124"/>
      <c r="D108" s="115"/>
      <c r="E108" s="87"/>
      <c r="F108" s="108"/>
      <c r="G108" s="105"/>
      <c r="H108" s="60">
        <f>IF($G108="","",INDEX('1. závod'!$A:$CH,$G108+5,INDEX('Základní list'!$B:$B,MATCH($F108,'Základní list'!$A:$A,0),1)))</f>
      </c>
      <c r="I108" s="59">
        <f>IF($G108="","",INDEX('1. závod'!$A:$CH,$G108+5,INDEX('Základní list'!$B:$B,MATCH($F108,'Základní list'!$A:$A,0),1)+2))</f>
      </c>
      <c r="J108" s="108"/>
      <c r="K108" s="105"/>
      <c r="L108" s="60">
        <f>IF($K108="","",INDEX('2. závod'!$A:$CH,$K108+5,INDEX('Základní list'!$B:$B,MATCH($J108,'Základní list'!$A:$A,0),1)))</f>
      </c>
      <c r="M108" s="59">
        <f>IF($K108="","",INDEX('2. závod'!$A:$CH,$K108+5,INDEX('Základní list'!$B:$B,MATCH($J108,'Základní list'!$A:$A,0),1)+2))</f>
      </c>
      <c r="N108" s="122">
        <f>CONCATENATE(F108,G108)</f>
      </c>
      <c r="O108" s="122">
        <f>CONCATENATE(J108,K108)</f>
      </c>
      <c r="P108" s="61">
        <f>IF(ISBLANK(E108),"",E108)</f>
      </c>
      <c r="Q108" s="71">
        <f>IF(ISBLANK($C108),"",COUNT(I108,M108))</f>
      </c>
      <c r="R108" s="72">
        <f>IF(ISBLANK($C108),"",SUM(H108,L108))</f>
      </c>
      <c r="S108" s="73">
        <f>IF(ISBLANK($C108),"",SUM(I108,M108))</f>
      </c>
      <c r="T108" s="74">
        <f>IF(ISBLANK($C108),"",IF(ISTEXT(T107),1,T107+1))</f>
      </c>
    </row>
    <row r="109" spans="1:20" s="38" customFormat="1" ht="25.5" customHeight="1">
      <c r="A109" s="83">
        <v>101</v>
      </c>
      <c r="B109" s="114"/>
      <c r="C109" s="124"/>
      <c r="D109" s="115"/>
      <c r="E109" s="87"/>
      <c r="F109" s="108"/>
      <c r="G109" s="105"/>
      <c r="H109" s="60">
        <f>IF($G109="","",INDEX('1. závod'!$A:$CH,$G109+5,INDEX('Základní list'!$B:$B,MATCH($F109,'Základní list'!$A:$A,0),1)))</f>
      </c>
      <c r="I109" s="59">
        <f>IF($G109="","",INDEX('1. závod'!$A:$CH,$G109+5,INDEX('Základní list'!$B:$B,MATCH($F109,'Základní list'!$A:$A,0),1)+2))</f>
      </c>
      <c r="J109" s="108"/>
      <c r="K109" s="105"/>
      <c r="L109" s="60">
        <f>IF($K109="","",INDEX('2. závod'!$A:$CH,$K109+5,INDEX('Základní list'!$B:$B,MATCH($J109,'Základní list'!$A:$A,0),1)))</f>
      </c>
      <c r="M109" s="59">
        <f>IF($K109="","",INDEX('2. závod'!$A:$CH,$K109+5,INDEX('Základní list'!$B:$B,MATCH($J109,'Základní list'!$A:$A,0),1)+2))</f>
      </c>
      <c r="N109" s="122">
        <f>CONCATENATE(F109,G109)</f>
      </c>
      <c r="O109" s="122">
        <f>CONCATENATE(J109,K109)</f>
      </c>
      <c r="P109" s="61">
        <f>IF(ISBLANK(E109),"",E109)</f>
      </c>
      <c r="Q109" s="71">
        <f>IF(ISBLANK($C109),"",COUNT(I109,M109))</f>
      </c>
      <c r="R109" s="72">
        <f>IF(ISBLANK($C109),"",SUM(H109,L109))</f>
      </c>
      <c r="S109" s="73">
        <f>IF(ISBLANK($C109),"",SUM(I109,M109))</f>
      </c>
      <c r="T109" s="74">
        <f>IF(ISBLANK($C109),"",IF(ISTEXT(T108),1,T108+1))</f>
      </c>
    </row>
    <row r="110" spans="1:20" s="38" customFormat="1" ht="25.5" customHeight="1">
      <c r="A110" s="83">
        <v>102</v>
      </c>
      <c r="B110" s="123"/>
      <c r="C110" s="124"/>
      <c r="D110" s="115"/>
      <c r="E110" s="87"/>
      <c r="F110" s="108"/>
      <c r="G110" s="105"/>
      <c r="H110" s="60">
        <f>IF($G110="","",INDEX('1. závod'!$A:$CH,$G110+5,INDEX('Základní list'!$B:$B,MATCH($F110,'Základní list'!$A:$A,0),1)))</f>
      </c>
      <c r="I110" s="59">
        <f>IF($G110="","",INDEX('1. závod'!$A:$CH,$G110+5,INDEX('Základní list'!$B:$B,MATCH($F110,'Základní list'!$A:$A,0),1)+2))</f>
      </c>
      <c r="J110" s="108"/>
      <c r="K110" s="105"/>
      <c r="L110" s="60">
        <f>IF($K110="","",INDEX('2. závod'!$A:$CH,$K110+5,INDEX('Základní list'!$B:$B,MATCH($J110,'Základní list'!$A:$A,0),1)))</f>
      </c>
      <c r="M110" s="59">
        <f>IF($K110="","",INDEX('2. závod'!$A:$CH,$K110+5,INDEX('Základní list'!$B:$B,MATCH($J110,'Základní list'!$A:$A,0),1)+2))</f>
      </c>
      <c r="N110" s="122">
        <f>CONCATENATE(F110,G110)</f>
      </c>
      <c r="O110" s="122">
        <f>CONCATENATE(J110,K110)</f>
      </c>
      <c r="P110" s="61">
        <f>IF(ISBLANK(E110),"",E110)</f>
      </c>
      <c r="Q110" s="71">
        <f>IF(ISBLANK($C110),"",COUNT(I110,M110))</f>
      </c>
      <c r="R110" s="72">
        <f>IF(ISBLANK($C110),"",SUM(H110,L110))</f>
      </c>
      <c r="S110" s="73">
        <f>IF(ISBLANK($C110),"",SUM(I110,M110))</f>
      </c>
      <c r="T110" s="74">
        <f>IF(ISBLANK($C110),"",IF(ISTEXT(T109),1,T109+1))</f>
      </c>
    </row>
    <row r="111" spans="1:20" s="38" customFormat="1" ht="25.5" customHeight="1">
      <c r="A111" s="83">
        <v>103</v>
      </c>
      <c r="B111" s="114"/>
      <c r="C111" s="124"/>
      <c r="D111" s="115"/>
      <c r="E111" s="87"/>
      <c r="F111" s="108"/>
      <c r="G111" s="105"/>
      <c r="H111" s="60">
        <f>IF($G111="","",INDEX('1. závod'!$A:$CH,$G111+5,INDEX('Základní list'!$B:$B,MATCH($F111,'Základní list'!$A:$A,0),1)))</f>
      </c>
      <c r="I111" s="59">
        <f>IF($G111="","",INDEX('1. závod'!$A:$CH,$G111+5,INDEX('Základní list'!$B:$B,MATCH($F111,'Základní list'!$A:$A,0),1)+2))</f>
      </c>
      <c r="J111" s="108"/>
      <c r="K111" s="105"/>
      <c r="L111" s="60">
        <f>IF($K111="","",INDEX('2. závod'!$A:$CH,$K111+5,INDEX('Základní list'!$B:$B,MATCH($J111,'Základní list'!$A:$A,0),1)))</f>
      </c>
      <c r="M111" s="59">
        <f>IF($K111="","",INDEX('2. závod'!$A:$CH,$K111+5,INDEX('Základní list'!$B:$B,MATCH($J111,'Základní list'!$A:$A,0),1)+2))</f>
      </c>
      <c r="N111" s="122">
        <f>CONCATENATE(F111,G111)</f>
      </c>
      <c r="O111" s="122">
        <f>CONCATENATE(J111,K111)</f>
      </c>
      <c r="P111" s="61">
        <f>IF(ISBLANK(E111),"",E111)</f>
      </c>
      <c r="Q111" s="71">
        <f>IF(ISBLANK($C111),"",COUNT(I111,M111))</f>
      </c>
      <c r="R111" s="72">
        <f>IF(ISBLANK($C111),"",SUM(H111,L111))</f>
      </c>
      <c r="S111" s="73">
        <f>IF(ISBLANK($C111),"",SUM(I111,M111))</f>
      </c>
      <c r="T111" s="74">
        <f>IF(ISBLANK($C111),"",IF(ISTEXT(T110),1,T110+1))</f>
      </c>
    </row>
    <row r="112" spans="1:20" s="38" customFormat="1" ht="25.5" customHeight="1">
      <c r="A112" s="83">
        <v>104</v>
      </c>
      <c r="B112" s="114"/>
      <c r="C112" s="124"/>
      <c r="D112" s="115"/>
      <c r="E112" s="87"/>
      <c r="F112" s="108"/>
      <c r="G112" s="105"/>
      <c r="H112" s="60">
        <f>IF($G112="","",INDEX('1. závod'!$A:$CH,$G112+5,INDEX('Základní list'!$B:$B,MATCH($F112,'Základní list'!$A:$A,0),1)))</f>
      </c>
      <c r="I112" s="59">
        <f>IF($G112="","",INDEX('1. závod'!$A:$CH,$G112+5,INDEX('Základní list'!$B:$B,MATCH($F112,'Základní list'!$A:$A,0),1)+2))</f>
      </c>
      <c r="J112" s="108"/>
      <c r="K112" s="105"/>
      <c r="L112" s="60">
        <f>IF($K112="","",INDEX('2. závod'!$A:$CH,$K112+5,INDEX('Základní list'!$B:$B,MATCH($J112,'Základní list'!$A:$A,0),1)))</f>
      </c>
      <c r="M112" s="59">
        <f>IF($K112="","",INDEX('2. závod'!$A:$CH,$K112+5,INDEX('Základní list'!$B:$B,MATCH($J112,'Základní list'!$A:$A,0),1)+2))</f>
      </c>
      <c r="N112" s="122">
        <f>CONCATENATE(F112,G112)</f>
      </c>
      <c r="O112" s="122">
        <f>CONCATENATE(J112,K112)</f>
      </c>
      <c r="P112" s="61">
        <f>IF(ISBLANK(E112),"",E112)</f>
      </c>
      <c r="Q112" s="71">
        <f>IF(ISBLANK($C112),"",COUNT(I112,M112))</f>
      </c>
      <c r="R112" s="72">
        <f>IF(ISBLANK($C112),"",SUM(H112,L112))</f>
      </c>
      <c r="S112" s="73">
        <f>IF(ISBLANK($C112),"",SUM(I112,M112))</f>
      </c>
      <c r="T112" s="74">
        <f>IF(ISBLANK($C112),"",IF(ISTEXT(T111),1,T111+1))</f>
      </c>
    </row>
    <row r="113" spans="1:20" s="38" customFormat="1" ht="25.5" customHeight="1">
      <c r="A113" s="83">
        <v>105</v>
      </c>
      <c r="B113" s="114"/>
      <c r="C113" s="124"/>
      <c r="D113" s="115"/>
      <c r="E113" s="87"/>
      <c r="F113" s="108"/>
      <c r="G113" s="105"/>
      <c r="H113" s="60">
        <f>IF($G113="","",INDEX('1. závod'!$A:$CH,$G113+5,INDEX('Základní list'!$B:$B,MATCH($F113,'Základní list'!$A:$A,0),1)))</f>
      </c>
      <c r="I113" s="59">
        <f>IF($G113="","",INDEX('1. závod'!$A:$CH,$G113+5,INDEX('Základní list'!$B:$B,MATCH($F113,'Základní list'!$A:$A,0),1)+2))</f>
      </c>
      <c r="J113" s="108"/>
      <c r="K113" s="105"/>
      <c r="L113" s="60">
        <f>IF($K113="","",INDEX('2. závod'!$A:$CH,$K113+5,INDEX('Základní list'!$B:$B,MATCH($J113,'Základní list'!$A:$A,0),1)))</f>
      </c>
      <c r="M113" s="59">
        <f>IF($K113="","",INDEX('2. závod'!$A:$CH,$K113+5,INDEX('Základní list'!$B:$B,MATCH($J113,'Základní list'!$A:$A,0),1)+2))</f>
      </c>
      <c r="N113" s="122">
        <f>CONCATENATE(F113,G113)</f>
      </c>
      <c r="O113" s="122">
        <f>CONCATENATE(J113,K113)</f>
      </c>
      <c r="P113" s="61">
        <f>IF(ISBLANK(E113),"",E113)</f>
      </c>
      <c r="Q113" s="71">
        <f>IF(ISBLANK($C113),"",COUNT(I113,M113))</f>
      </c>
      <c r="R113" s="72">
        <f>IF(ISBLANK($C113),"",SUM(H113,L113))</f>
      </c>
      <c r="S113" s="73">
        <f>IF(ISBLANK($C113),"",SUM(I113,M113))</f>
      </c>
      <c r="T113" s="74">
        <f>IF(ISBLANK($C113),"",IF(ISTEXT(T112),1,T112+1))</f>
      </c>
    </row>
    <row r="114" spans="1:20" s="38" customFormat="1" ht="25.5" customHeight="1">
      <c r="A114" s="83">
        <v>111</v>
      </c>
      <c r="B114" s="114"/>
      <c r="C114" s="124"/>
      <c r="D114" s="115"/>
      <c r="E114" s="87"/>
      <c r="F114" s="108"/>
      <c r="G114" s="105"/>
      <c r="H114" s="60">
        <f>IF($G114="","",INDEX('1. závod'!$A:$CH,$G114+5,INDEX('Základní list'!$B:$B,MATCH($F114,'Základní list'!$A:$A,0),1)))</f>
      </c>
      <c r="I114" s="59">
        <f>IF($G114="","",INDEX('1. závod'!$A:$CH,$G114+5,INDEX('Základní list'!$B:$B,MATCH($F114,'Základní list'!$A:$A,0),1)+2))</f>
      </c>
      <c r="J114" s="108"/>
      <c r="K114" s="105"/>
      <c r="L114" s="60">
        <f>IF($K114="","",INDEX('2. závod'!$A:$CH,$K114+5,INDEX('Základní list'!$B:$B,MATCH($J114,'Základní list'!$A:$A,0),1)))</f>
      </c>
      <c r="M114" s="59">
        <f>IF($K114="","",INDEX('2. závod'!$A:$CH,$K114+5,INDEX('Základní list'!$B:$B,MATCH($J114,'Základní list'!$A:$A,0),1)+2))</f>
      </c>
      <c r="N114" s="122">
        <f>CONCATENATE(F114,G114)</f>
      </c>
      <c r="O114" s="122">
        <f>CONCATENATE(J114,K114)</f>
      </c>
      <c r="P114" s="61">
        <f>IF(ISBLANK(E114),"",E114)</f>
      </c>
      <c r="Q114" s="71">
        <f>IF(ISBLANK($C114),"",COUNT(I114,M114))</f>
      </c>
      <c r="R114" s="72">
        <f>IF(ISBLANK($C114),"",SUM(H114,L114))</f>
      </c>
      <c r="S114" s="73">
        <f>IF(ISBLANK($C114),"",SUM(I114,M114))</f>
      </c>
      <c r="T114" s="74">
        <f>IF(ISBLANK($C114),"",IF(ISTEXT(T108),1,T108+1))</f>
      </c>
    </row>
    <row r="115" spans="1:20" s="38" customFormat="1" ht="25.5" customHeight="1">
      <c r="A115" s="83">
        <v>112</v>
      </c>
      <c r="B115" s="114"/>
      <c r="C115" s="124"/>
      <c r="D115" s="115"/>
      <c r="E115" s="87"/>
      <c r="F115" s="108"/>
      <c r="G115" s="105"/>
      <c r="H115" s="60">
        <f>IF($G115="","",INDEX('1. závod'!$A:$CH,$G115+5,INDEX('Základní list'!$B:$B,MATCH($F115,'Základní list'!$A:$A,0),1)))</f>
      </c>
      <c r="I115" s="59">
        <f>IF($G115="","",INDEX('1. závod'!$A:$CH,$G115+5,INDEX('Základní list'!$B:$B,MATCH($F115,'Základní list'!$A:$A,0),1)+2))</f>
      </c>
      <c r="J115" s="108"/>
      <c r="K115" s="105"/>
      <c r="L115" s="60">
        <f>IF($K115="","",INDEX('2. závod'!$A:$CH,$K115+5,INDEX('Základní list'!$B:$B,MATCH($J115,'Základní list'!$A:$A,0),1)))</f>
      </c>
      <c r="M115" s="59">
        <f>IF($K115="","",INDEX('2. závod'!$A:$CH,$K115+5,INDEX('Základní list'!$B:$B,MATCH($J115,'Základní list'!$A:$A,0),1)+2))</f>
      </c>
      <c r="N115" s="122">
        <f>CONCATENATE(F115,G115)</f>
      </c>
      <c r="O115" s="122">
        <f>CONCATENATE(J115,K115)</f>
      </c>
      <c r="P115" s="61">
        <f>IF(ISBLANK(E115),"",E115)</f>
      </c>
      <c r="Q115" s="71">
        <f>IF(ISBLANK($C115),"",COUNT(I115,M115))</f>
      </c>
      <c r="R115" s="72">
        <f>IF(ISBLANK($C115),"",SUM(H115,L115))</f>
      </c>
      <c r="S115" s="73">
        <f>IF(ISBLANK($C115),"",SUM(I115,M115))</f>
      </c>
      <c r="T115" s="74">
        <f>IF(ISBLANK($C115),"",IF(ISTEXT(T114),1,T114+1))</f>
      </c>
    </row>
    <row r="116" spans="1:20" s="38" customFormat="1" ht="25.5" customHeight="1">
      <c r="A116" s="83">
        <v>113</v>
      </c>
      <c r="B116" s="114"/>
      <c r="C116" s="124"/>
      <c r="D116" s="115"/>
      <c r="E116" s="87"/>
      <c r="F116" s="108"/>
      <c r="G116" s="105"/>
      <c r="H116" s="60">
        <f>IF($G116="","",INDEX('1. závod'!$A:$CH,$G116+5,INDEX('Základní list'!$B:$B,MATCH($F116,'Základní list'!$A:$A,0),1)))</f>
      </c>
      <c r="I116" s="59">
        <f>IF($G116="","",INDEX('1. závod'!$A:$CH,$G116+5,INDEX('Základní list'!$B:$B,MATCH($F116,'Základní list'!$A:$A,0),1)+2))</f>
      </c>
      <c r="J116" s="108"/>
      <c r="K116" s="105"/>
      <c r="L116" s="60">
        <f>IF($K116="","",INDEX('2. závod'!$A:$CH,$K116+5,INDEX('Základní list'!$B:$B,MATCH($J116,'Základní list'!$A:$A,0),1)))</f>
      </c>
      <c r="M116" s="59">
        <f>IF($K116="","",INDEX('2. závod'!$A:$CH,$K116+5,INDEX('Základní list'!$B:$B,MATCH($J116,'Základní list'!$A:$A,0),1)+2))</f>
      </c>
      <c r="N116" s="122">
        <f>CONCATENATE(F116,G116)</f>
      </c>
      <c r="O116" s="122">
        <f>CONCATENATE(J116,K116)</f>
      </c>
      <c r="P116" s="61">
        <f>IF(ISBLANK(E116),"",E116)</f>
      </c>
      <c r="Q116" s="71">
        <f>IF(ISBLANK($C116),"",COUNT(I116,M116))</f>
      </c>
      <c r="R116" s="72">
        <f>IF(ISBLANK($C116),"",SUM(H116,L116))</f>
      </c>
      <c r="S116" s="73">
        <f>IF(ISBLANK($C116),"",SUM(I116,M116))</f>
      </c>
      <c r="T116" s="74">
        <f>IF(ISBLANK($C116),"",IF(ISTEXT(T115),1,T115+1))</f>
      </c>
    </row>
    <row r="117" spans="1:20" s="38" customFormat="1" ht="25.5" customHeight="1">
      <c r="A117" s="83">
        <v>114</v>
      </c>
      <c r="B117" s="114"/>
      <c r="C117" s="124"/>
      <c r="D117" s="115"/>
      <c r="E117" s="87"/>
      <c r="F117" s="108"/>
      <c r="G117" s="105"/>
      <c r="H117" s="60">
        <f>IF($G117="","",INDEX('1. závod'!$A:$CH,$G117+5,INDEX('Základní list'!$B:$B,MATCH($F117,'Základní list'!$A:$A,0),1)))</f>
      </c>
      <c r="I117" s="59">
        <f>IF($G117="","",INDEX('1. závod'!$A:$CH,$G117+5,INDEX('Základní list'!$B:$B,MATCH($F117,'Základní list'!$A:$A,0),1)+2))</f>
      </c>
      <c r="J117" s="108"/>
      <c r="K117" s="105"/>
      <c r="L117" s="60">
        <f>IF($K117="","",INDEX('2. závod'!$A:$CH,$K117+5,INDEX('Základní list'!$B:$B,MATCH($J117,'Základní list'!$A:$A,0),1)))</f>
      </c>
      <c r="M117" s="59">
        <f>IF($K117="","",INDEX('2. závod'!$A:$CH,$K117+5,INDEX('Základní list'!$B:$B,MATCH($J117,'Základní list'!$A:$A,0),1)+2))</f>
      </c>
      <c r="N117" s="122">
        <f>CONCATENATE(F117,G117)</f>
      </c>
      <c r="O117" s="122">
        <f>CONCATENATE(J117,K117)</f>
      </c>
      <c r="P117" s="61">
        <f>IF(ISBLANK(E117),"",E117)</f>
      </c>
      <c r="Q117" s="71">
        <f>IF(ISBLANK($C117),"",COUNT(I117,M117))</f>
      </c>
      <c r="R117" s="72">
        <f>IF(ISBLANK($C117),"",SUM(H117,L117))</f>
      </c>
      <c r="S117" s="73">
        <f>IF(ISBLANK($C117),"",SUM(I117,M117))</f>
      </c>
      <c r="T117" s="74">
        <f>IF(ISBLANK($C117),"",IF(ISTEXT(T115),1,T115+1))</f>
      </c>
    </row>
    <row r="118" spans="1:20" s="38" customFormat="1" ht="25.5" customHeight="1">
      <c r="A118" s="83">
        <v>115</v>
      </c>
      <c r="B118" s="114"/>
      <c r="C118" s="124"/>
      <c r="D118" s="115"/>
      <c r="E118" s="87"/>
      <c r="F118" s="108"/>
      <c r="G118" s="105"/>
      <c r="H118" s="60">
        <f>IF($G118="","",INDEX('1. závod'!$A:$CH,$G118+5,INDEX('Základní list'!$B:$B,MATCH($F118,'Základní list'!$A:$A,0),1)))</f>
      </c>
      <c r="I118" s="59">
        <f>IF($G118="","",INDEX('1. závod'!$A:$CH,$G118+5,INDEX('Základní list'!$B:$B,MATCH($F118,'Základní list'!$A:$A,0),1)+2))</f>
      </c>
      <c r="J118" s="108"/>
      <c r="K118" s="105"/>
      <c r="L118" s="60">
        <f>IF($K118="","",INDEX('2. závod'!$A:$CH,$K118+5,INDEX('Základní list'!$B:$B,MATCH($J118,'Základní list'!$A:$A,0),1)))</f>
      </c>
      <c r="M118" s="59">
        <f>IF($K118="","",INDEX('2. závod'!$A:$CH,$K118+5,INDEX('Základní list'!$B:$B,MATCH($J118,'Základní list'!$A:$A,0),1)+2))</f>
      </c>
      <c r="N118" s="122">
        <f>CONCATENATE(F118,G118)</f>
      </c>
      <c r="O118" s="122">
        <f>CONCATENATE(J118,K118)</f>
      </c>
      <c r="P118" s="61">
        <f>IF(ISBLANK(E118),"",E118)</f>
      </c>
      <c r="Q118" s="71">
        <f>IF(ISBLANK($C118),"",COUNT(I118,M118))</f>
      </c>
      <c r="R118" s="72">
        <f>IF(ISBLANK($C118),"",SUM(H118,L118))</f>
      </c>
      <c r="S118" s="73">
        <f>IF(ISBLANK($C118),"",SUM(I118,M118))</f>
      </c>
      <c r="T118" s="74">
        <f>IF(ISBLANK($C118),"",IF(ISTEXT(T117),1,T117+1))</f>
      </c>
    </row>
    <row r="119" spans="1:20" s="38" customFormat="1" ht="25.5" customHeight="1">
      <c r="A119" s="83">
        <v>116</v>
      </c>
      <c r="B119" s="114"/>
      <c r="C119" s="124"/>
      <c r="D119" s="115"/>
      <c r="E119" s="87"/>
      <c r="F119" s="108"/>
      <c r="G119" s="105"/>
      <c r="H119" s="60">
        <f>IF($G119="","",INDEX('1. závod'!$A:$CH,$G119+5,INDEX('Základní list'!$B:$B,MATCH($F119,'Základní list'!$A:$A,0),1)))</f>
      </c>
      <c r="I119" s="59">
        <f>IF($G119="","",INDEX('1. závod'!$A:$CH,$G119+5,INDEX('Základní list'!$B:$B,MATCH($F119,'Základní list'!$A:$A,0),1)+2))</f>
      </c>
      <c r="J119" s="108"/>
      <c r="K119" s="105"/>
      <c r="L119" s="60">
        <f>IF($K119="","",INDEX('2. závod'!$A:$CH,$K119+5,INDEX('Základní list'!$B:$B,MATCH($J119,'Základní list'!$A:$A,0),1)))</f>
      </c>
      <c r="M119" s="59">
        <f>IF($K119="","",INDEX('2. závod'!$A:$CH,$K119+5,INDEX('Základní list'!$B:$B,MATCH($J119,'Základní list'!$A:$A,0),1)+2))</f>
      </c>
      <c r="N119" s="122">
        <f>CONCATENATE(F119,G119)</f>
      </c>
      <c r="O119" s="122">
        <f>CONCATENATE(J119,K119)</f>
      </c>
      <c r="P119" s="61">
        <f>IF(ISBLANK(E119),"",E119)</f>
      </c>
      <c r="Q119" s="71">
        <f>IF(ISBLANK($C119),"",COUNT(I119,M119))</f>
      </c>
      <c r="R119" s="72">
        <f>IF(ISBLANK($C119),"",SUM(H119,L119))</f>
      </c>
      <c r="S119" s="73">
        <f>IF(ISBLANK($C119),"",SUM(I119,M119))</f>
      </c>
      <c r="T119" s="74">
        <f>IF(ISBLANK($C119),"",IF(ISTEXT(T118),1,T118+1))</f>
      </c>
    </row>
    <row r="120" spans="1:20" s="38" customFormat="1" ht="25.5" customHeight="1">
      <c r="A120" s="83">
        <v>117</v>
      </c>
      <c r="B120" s="114"/>
      <c r="C120" s="124"/>
      <c r="D120" s="115"/>
      <c r="E120" s="87"/>
      <c r="F120" s="108"/>
      <c r="G120" s="105"/>
      <c r="H120" s="60">
        <f>IF($G120="","",INDEX('1. závod'!$A:$CH,$G120+5,INDEX('Základní list'!$B:$B,MATCH($F120,'Základní list'!$A:$A,0),1)))</f>
      </c>
      <c r="I120" s="59">
        <f>IF($G120="","",INDEX('1. závod'!$A:$CH,$G120+5,INDEX('Základní list'!$B:$B,MATCH($F120,'Základní list'!$A:$A,0),1)+2))</f>
      </c>
      <c r="J120" s="108"/>
      <c r="K120" s="105"/>
      <c r="L120" s="60">
        <f>IF($K120="","",INDEX('2. závod'!$A:$CH,$K120+5,INDEX('Základní list'!$B:$B,MATCH($J120,'Základní list'!$A:$A,0),1)))</f>
      </c>
      <c r="M120" s="59">
        <f>IF($K120="","",INDEX('2. závod'!$A:$CH,$K120+5,INDEX('Základní list'!$B:$B,MATCH($J120,'Základní list'!$A:$A,0),1)+2))</f>
      </c>
      <c r="N120" s="122">
        <f>CONCATENATE(F120,G120)</f>
      </c>
      <c r="O120" s="122">
        <f>CONCATENATE(J120,K120)</f>
      </c>
      <c r="P120" s="61">
        <f>IF(ISBLANK(E120),"",E120)</f>
      </c>
      <c r="Q120" s="71">
        <f>IF(ISBLANK($C120),"",COUNT(I120,M120))</f>
      </c>
      <c r="R120" s="72">
        <f>IF(ISBLANK($C120),"",SUM(H120,L120))</f>
      </c>
      <c r="S120" s="73">
        <f>IF(ISBLANK($C120),"",SUM(I120,M120))</f>
      </c>
      <c r="T120" s="74">
        <f>IF(ISBLANK($C120),"",IF(ISTEXT(T119),1,T119+1))</f>
      </c>
    </row>
    <row r="121" spans="1:20" s="38" customFormat="1" ht="25.5" customHeight="1">
      <c r="A121" s="83">
        <v>118</v>
      </c>
      <c r="B121" s="114"/>
      <c r="C121" s="124"/>
      <c r="D121" s="115"/>
      <c r="E121" s="87"/>
      <c r="F121" s="108"/>
      <c r="G121" s="105"/>
      <c r="H121" s="60">
        <f>IF($G121="","",INDEX('1. závod'!$A:$CH,$G121+5,INDEX('Základní list'!$B:$B,MATCH($F121,'Základní list'!$A:$A,0),1)))</f>
      </c>
      <c r="I121" s="59">
        <f>IF($G121="","",INDEX('1. závod'!$A:$CH,$G121+5,INDEX('Základní list'!$B:$B,MATCH($F121,'Základní list'!$A:$A,0),1)+2))</f>
      </c>
      <c r="J121" s="108"/>
      <c r="K121" s="105"/>
      <c r="L121" s="60">
        <f>IF($K121="","",INDEX('2. závod'!$A:$CH,$K121+5,INDEX('Základní list'!$B:$B,MATCH($J121,'Základní list'!$A:$A,0),1)))</f>
      </c>
      <c r="M121" s="59">
        <f>IF($K121="","",INDEX('2. závod'!$A:$CH,$K121+5,INDEX('Základní list'!$B:$B,MATCH($J121,'Základní list'!$A:$A,0),1)+2))</f>
      </c>
      <c r="N121" s="122">
        <f>CONCATENATE(F121,G121)</f>
      </c>
      <c r="O121" s="122">
        <f>CONCATENATE(J121,K121)</f>
      </c>
      <c r="P121" s="61">
        <f>IF(ISBLANK(E121),"",E121)</f>
      </c>
      <c r="Q121" s="71">
        <f>IF(ISBLANK($C121),"",COUNT(I121,M121))</f>
      </c>
      <c r="R121" s="72">
        <f>IF(ISBLANK($C121),"",SUM(H121,L121))</f>
      </c>
      <c r="S121" s="73">
        <f>IF(ISBLANK($C121),"",SUM(I121,M121))</f>
      </c>
      <c r="T121" s="74">
        <f>IF(ISBLANK($C121),"",IF(ISTEXT(T120),1,T120+1))</f>
      </c>
    </row>
    <row r="122" spans="1:20" s="38" customFormat="1" ht="25.5" customHeight="1">
      <c r="A122" s="83">
        <v>119</v>
      </c>
      <c r="B122" s="114"/>
      <c r="C122" s="124"/>
      <c r="D122" s="115"/>
      <c r="E122" s="87"/>
      <c r="F122" s="108"/>
      <c r="G122" s="105"/>
      <c r="H122" s="60">
        <f>IF($G122="","",INDEX('1. závod'!$A:$CH,$G122+5,INDEX('Základní list'!$B:$B,MATCH($F122,'Základní list'!$A:$A,0),1)))</f>
      </c>
      <c r="I122" s="59">
        <f>IF($G122="","",INDEX('1. závod'!$A:$CH,$G122+5,INDEX('Základní list'!$B:$B,MATCH($F122,'Základní list'!$A:$A,0),1)+2))</f>
      </c>
      <c r="J122" s="108"/>
      <c r="K122" s="105"/>
      <c r="L122" s="60">
        <f>IF($K122="","",INDEX('2. závod'!$A:$CH,$K122+5,INDEX('Základní list'!$B:$B,MATCH($J122,'Základní list'!$A:$A,0),1)))</f>
      </c>
      <c r="M122" s="59">
        <f>IF($K122="","",INDEX('2. závod'!$A:$CH,$K122+5,INDEX('Základní list'!$B:$B,MATCH($J122,'Základní list'!$A:$A,0),1)+2))</f>
      </c>
      <c r="N122" s="122">
        <f>CONCATENATE(F122,G122)</f>
      </c>
      <c r="O122" s="122">
        <f>CONCATENATE(J122,K122)</f>
      </c>
      <c r="P122" s="61">
        <f>IF(ISBLANK(E122),"",E122)</f>
      </c>
      <c r="Q122" s="71">
        <f>IF(ISBLANK($C122),"",COUNT(I122,M122))</f>
      </c>
      <c r="R122" s="72">
        <f>IF(ISBLANK($C122),"",SUM(H122,L122))</f>
      </c>
      <c r="S122" s="73">
        <f>IF(ISBLANK($C122),"",SUM(I122,M122))</f>
      </c>
      <c r="T122" s="74">
        <f>IF(ISBLANK($C122),"",IF(ISTEXT(T121),1,T121+1))</f>
      </c>
    </row>
    <row r="123" spans="1:20" s="38" customFormat="1" ht="25.5" customHeight="1">
      <c r="A123" s="83">
        <v>120</v>
      </c>
      <c r="B123" s="114"/>
      <c r="C123" s="124"/>
      <c r="D123" s="115"/>
      <c r="E123" s="87"/>
      <c r="F123" s="108"/>
      <c r="G123" s="105"/>
      <c r="H123" s="60">
        <f>IF($G123="","",INDEX('1. závod'!$A:$CH,$G123+5,INDEX('Základní list'!$B:$B,MATCH($F123,'Základní list'!$A:$A,0),1)))</f>
      </c>
      <c r="I123" s="59">
        <f>IF($G123="","",INDEX('1. závod'!$A:$CH,$G123+5,INDEX('Základní list'!$B:$B,MATCH($F123,'Základní list'!$A:$A,0),1)+2))</f>
      </c>
      <c r="J123" s="108"/>
      <c r="K123" s="105"/>
      <c r="L123" s="60">
        <f>IF($K123="","",INDEX('2. závod'!$A:$CH,$K123+5,INDEX('Základní list'!$B:$B,MATCH($J123,'Základní list'!$A:$A,0),1)))</f>
      </c>
      <c r="M123" s="59">
        <f>IF($K123="","",INDEX('2. závod'!$A:$CH,$K123+5,INDEX('Základní list'!$B:$B,MATCH($J123,'Základní list'!$A:$A,0),1)+2))</f>
      </c>
      <c r="N123" s="122">
        <f>CONCATENATE(F123,G123)</f>
      </c>
      <c r="O123" s="122">
        <f>CONCATENATE(J123,K123)</f>
      </c>
      <c r="P123" s="61">
        <f>IF(ISBLANK(E123),"",E123)</f>
      </c>
      <c r="Q123" s="71">
        <f>IF(ISBLANK($C123),"",COUNT(I123,M123))</f>
      </c>
      <c r="R123" s="72">
        <f>IF(ISBLANK($C123),"",SUM(H123,L123))</f>
      </c>
      <c r="S123" s="73">
        <f>IF(ISBLANK($C123),"",SUM(I123,M123))</f>
      </c>
      <c r="T123" s="74">
        <f>IF(ISBLANK($C123),"",IF(ISTEXT(T122),1,T122+1))</f>
      </c>
    </row>
    <row r="124" spans="1:20" s="38" customFormat="1" ht="25.5" customHeight="1">
      <c r="A124" s="83">
        <v>106</v>
      </c>
      <c r="B124" s="114"/>
      <c r="C124" s="124"/>
      <c r="D124" s="115"/>
      <c r="E124" s="87"/>
      <c r="F124" s="108"/>
      <c r="G124" s="105"/>
      <c r="H124" s="60"/>
      <c r="I124" s="59"/>
      <c r="J124" s="108"/>
      <c r="K124" s="105"/>
      <c r="L124" s="60"/>
      <c r="M124" s="59"/>
      <c r="N124" s="122"/>
      <c r="O124" s="122"/>
      <c r="P124" s="61"/>
      <c r="Q124" s="71"/>
      <c r="R124" s="72"/>
      <c r="S124" s="73"/>
      <c r="T124" s="74"/>
    </row>
    <row r="125" spans="1:20" s="38" customFormat="1" ht="25.5" customHeight="1">
      <c r="A125" s="83">
        <v>107</v>
      </c>
      <c r="B125" s="114"/>
      <c r="C125" s="124"/>
      <c r="D125" s="115"/>
      <c r="E125" s="87"/>
      <c r="F125" s="108"/>
      <c r="G125" s="105"/>
      <c r="H125" s="60"/>
      <c r="I125" s="59"/>
      <c r="J125" s="108"/>
      <c r="K125" s="105"/>
      <c r="L125" s="60"/>
      <c r="M125" s="59"/>
      <c r="N125" s="122"/>
      <c r="O125" s="122"/>
      <c r="P125" s="61"/>
      <c r="Q125" s="71"/>
      <c r="R125" s="72"/>
      <c r="S125" s="73"/>
      <c r="T125" s="74"/>
    </row>
    <row r="126" spans="1:20" s="38" customFormat="1" ht="25.5" customHeight="1">
      <c r="A126" s="83">
        <v>108</v>
      </c>
      <c r="B126" s="114"/>
      <c r="C126" s="124"/>
      <c r="D126" s="115"/>
      <c r="E126" s="87"/>
      <c r="F126" s="108"/>
      <c r="G126" s="105"/>
      <c r="H126" s="60"/>
      <c r="I126" s="59"/>
      <c r="J126" s="108"/>
      <c r="K126" s="105"/>
      <c r="L126" s="60"/>
      <c r="M126" s="59"/>
      <c r="N126" s="122"/>
      <c r="O126" s="122"/>
      <c r="P126" s="61"/>
      <c r="Q126" s="71"/>
      <c r="R126" s="72"/>
      <c r="S126" s="73"/>
      <c r="T126" s="74"/>
    </row>
    <row r="127" spans="1:20" s="38" customFormat="1" ht="25.5" customHeight="1">
      <c r="A127" s="83">
        <v>109</v>
      </c>
      <c r="B127" s="114"/>
      <c r="C127" s="124"/>
      <c r="D127" s="115"/>
      <c r="E127" s="87"/>
      <c r="F127" s="108"/>
      <c r="G127" s="105"/>
      <c r="H127" s="60"/>
      <c r="I127" s="59"/>
      <c r="J127" s="108"/>
      <c r="K127" s="105"/>
      <c r="L127" s="60"/>
      <c r="M127" s="59"/>
      <c r="N127" s="122"/>
      <c r="O127" s="122"/>
      <c r="P127" s="61"/>
      <c r="Q127" s="71"/>
      <c r="R127" s="72"/>
      <c r="S127" s="73"/>
      <c r="T127" s="74"/>
    </row>
    <row r="128" spans="1:20" s="38" customFormat="1" ht="25.5" customHeight="1">
      <c r="A128" s="83">
        <v>110</v>
      </c>
      <c r="B128" s="114"/>
      <c r="C128" s="124"/>
      <c r="D128" s="115"/>
      <c r="E128" s="87"/>
      <c r="F128" s="108"/>
      <c r="G128" s="105"/>
      <c r="H128" s="60"/>
      <c r="I128" s="59"/>
      <c r="J128" s="108"/>
      <c r="K128" s="105"/>
      <c r="L128" s="60"/>
      <c r="M128" s="59"/>
      <c r="N128" s="122"/>
      <c r="O128" s="122"/>
      <c r="P128" s="61"/>
      <c r="Q128" s="71"/>
      <c r="R128" s="72"/>
      <c r="S128" s="73"/>
      <c r="T128" s="74"/>
    </row>
    <row r="129" spans="1:20" s="46" customFormat="1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P129" s="45"/>
      <c r="Q129" s="63"/>
      <c r="R129" s="61"/>
      <c r="S129" s="61"/>
      <c r="T129" s="61"/>
    </row>
    <row r="130" spans="1:18" ht="12.75">
      <c r="A130" s="185" t="s">
        <v>10</v>
      </c>
      <c r="B130" s="185"/>
      <c r="C130" s="185"/>
      <c r="D130" s="185"/>
      <c r="E130" s="185"/>
      <c r="F130" s="33" t="s">
        <v>18</v>
      </c>
      <c r="G130" s="33"/>
      <c r="H130" s="33"/>
      <c r="I130" s="32" t="s">
        <v>49</v>
      </c>
      <c r="L130" s="32"/>
      <c r="R130" s="32"/>
    </row>
  </sheetData>
  <sheetProtection formatCells="0" formatColumns="0" formatRows="0" insertColumns="0" insertRows="0" deleteColumns="0" deleteRows="0" selectLockedCells="1" autoFilter="0"/>
  <autoFilter ref="A8:T128"/>
  <mergeCells count="18">
    <mergeCell ref="A1:T1"/>
    <mergeCell ref="A4:E4"/>
    <mergeCell ref="B6:E7"/>
    <mergeCell ref="H7:H8"/>
    <mergeCell ref="I7:I8"/>
    <mergeCell ref="F6:I6"/>
    <mergeCell ref="J6:M6"/>
    <mergeCell ref="A2:E2"/>
    <mergeCell ref="T7:T8"/>
    <mergeCell ref="A6:A8"/>
    <mergeCell ref="A3:E3"/>
    <mergeCell ref="Q6:T6"/>
    <mergeCell ref="A130:E130"/>
    <mergeCell ref="S7:S8"/>
    <mergeCell ref="L7:L8"/>
    <mergeCell ref="M7:M8"/>
    <mergeCell ref="Q7:Q8"/>
    <mergeCell ref="R7:R8"/>
  </mergeCells>
  <conditionalFormatting sqref="C1:C8 C129:C65536 M1:M65536">
    <cfRule type="expression" priority="5" dxfId="0" stopIfTrue="1">
      <formula>ISNUMBER(INDEX(ZAVOD_2_ROZSAH,$K1+5,INDEX(ZAKLAD_IND,MATCH($J1,ZAKLAD_SEKTOR,0),1)+1))</formula>
    </cfRule>
  </conditionalFormatting>
  <conditionalFormatting sqref="C1:C8 C129:C65536 I1:I65536">
    <cfRule type="expression" priority="4" dxfId="0" stopIfTrue="1">
      <formula>ISNUMBER(INDEX(ZAVOD_1_ROZSAH,$G1+5,INDEX(ZAKLAD_IND,MATCH($F1,ZAKLAD_SEKTOR,0),1)+1))</formula>
    </cfRule>
  </conditionalFormatting>
  <conditionalFormatting sqref="T9:T128">
    <cfRule type="cellIs" priority="8" dxfId="16" operator="between" stopIfTrue="1">
      <formula>1</formula>
      <formula>3</formula>
    </cfRule>
  </conditionalFormatting>
  <printOptions horizontalCentered="1"/>
  <pageMargins left="0.1968503937007874" right="0.1968503937007874" top="0.33" bottom="0.4" header="0.23" footer="0.1968503937007874"/>
  <pageSetup fitToHeight="4" horizontalDpi="300" verticalDpi="300" orientation="portrait" pageOrder="overThenDown" paperSize="9" scale="77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S126"/>
  <sheetViews>
    <sheetView zoomScalePageLayoutView="0" workbookViewId="0" topLeftCell="A4">
      <pane xSplit="3" ySplit="3" topLeftCell="D7" activePane="bottomRight" state="frozen"/>
      <selection pane="topLeft" activeCell="A34" sqref="A34:N34"/>
      <selection pane="topRight" activeCell="A34" sqref="A34:N34"/>
      <selection pane="bottomLeft" activeCell="A34" sqref="A34:N34"/>
      <selection pane="bottomRight" activeCell="P19" sqref="P19:P21"/>
    </sheetView>
  </sheetViews>
  <sheetFormatPr defaultColWidth="9.00390625" defaultRowHeight="12.75" outlineLevelCol="1"/>
  <cols>
    <col min="1" max="1" width="25.625" style="0" bestFit="1" customWidth="1"/>
    <col min="2" max="2" width="5.00390625" style="0" bestFit="1" customWidth="1"/>
    <col min="3" max="3" width="22.125" style="0" bestFit="1" customWidth="1"/>
    <col min="4" max="4" width="6.375" style="0" customWidth="1"/>
    <col min="5" max="5" width="5.25390625" style="0" customWidth="1"/>
    <col min="6" max="6" width="7.00390625" style="0" customWidth="1"/>
    <col min="7" max="7" width="5.625" style="0" customWidth="1"/>
    <col min="8" max="8" width="5.125" style="0" customWidth="1"/>
    <col min="9" max="9" width="6.75390625" style="0" customWidth="1" outlineLevel="1"/>
    <col min="10" max="10" width="4.875" style="0" customWidth="1" outlineLevel="1"/>
    <col min="11" max="11" width="7.75390625" style="0" customWidth="1" outlineLevel="1"/>
    <col min="12" max="12" width="5.375" style="0" customWidth="1" outlineLevel="1"/>
    <col min="13" max="13" width="5.125" style="0" customWidth="1" outlineLevel="1"/>
    <col min="14" max="14" width="7.25390625" style="0" customWidth="1" outlineLevel="1"/>
    <col min="15" max="15" width="5.625" style="0" customWidth="1" outlineLevel="1"/>
    <col min="16" max="16" width="5.125" style="0" customWidth="1" outlineLevel="1"/>
    <col min="17" max="17" width="6.125" style="0" customWidth="1"/>
    <col min="18" max="18" width="10.875" style="0" bestFit="1" customWidth="1"/>
  </cols>
  <sheetData>
    <row r="1" spans="1:16" s="131" customFormat="1" ht="20.25">
      <c r="A1" s="224" t="s">
        <v>113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6" s="131" customFormat="1" ht="15">
      <c r="A2" s="225">
        <f>CONCATENATE('Základní list'!$E$3)</f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ht="7.5" customHeight="1" thickBot="1"/>
    <row r="4" spans="1:16" ht="12.75">
      <c r="A4" s="226" t="s">
        <v>42</v>
      </c>
      <c r="B4" s="228" t="s">
        <v>114</v>
      </c>
      <c r="C4" s="230" t="s">
        <v>24</v>
      </c>
      <c r="D4" s="232" t="s">
        <v>26</v>
      </c>
      <c r="E4" s="233"/>
      <c r="F4" s="233"/>
      <c r="G4" s="233"/>
      <c r="H4" s="234"/>
      <c r="I4" s="232" t="s">
        <v>27</v>
      </c>
      <c r="J4" s="233"/>
      <c r="K4" s="233"/>
      <c r="L4" s="233"/>
      <c r="M4" s="234"/>
      <c r="N4" s="235" t="s">
        <v>115</v>
      </c>
      <c r="O4" s="235"/>
      <c r="P4" s="236"/>
    </row>
    <row r="5" spans="1:19" ht="12.75">
      <c r="A5" s="227"/>
      <c r="B5" s="229"/>
      <c r="C5" s="231"/>
      <c r="D5" s="219" t="s">
        <v>116</v>
      </c>
      <c r="E5" s="220"/>
      <c r="F5" s="221" t="s">
        <v>115</v>
      </c>
      <c r="G5" s="222"/>
      <c r="H5" s="223"/>
      <c r="I5" s="219" t="s">
        <v>116</v>
      </c>
      <c r="J5" s="220"/>
      <c r="K5" s="221" t="s">
        <v>115</v>
      </c>
      <c r="L5" s="222"/>
      <c r="M5" s="223"/>
      <c r="N5" s="237"/>
      <c r="O5" s="237"/>
      <c r="P5" s="238"/>
      <c r="R5" s="148" t="s">
        <v>117</v>
      </c>
      <c r="S5" s="148">
        <v>3</v>
      </c>
    </row>
    <row r="6" spans="1:19" ht="16.5" thickBot="1">
      <c r="A6" s="227"/>
      <c r="B6" s="229"/>
      <c r="C6" s="231"/>
      <c r="D6" s="132" t="s">
        <v>1</v>
      </c>
      <c r="E6" s="133" t="s">
        <v>13</v>
      </c>
      <c r="F6" s="133" t="s">
        <v>1</v>
      </c>
      <c r="G6" s="133" t="s">
        <v>3</v>
      </c>
      <c r="H6" s="134" t="s">
        <v>2</v>
      </c>
      <c r="I6" s="132" t="s">
        <v>1</v>
      </c>
      <c r="J6" s="133" t="s">
        <v>13</v>
      </c>
      <c r="K6" s="133" t="s">
        <v>1</v>
      </c>
      <c r="L6" s="133" t="s">
        <v>3</v>
      </c>
      <c r="M6" s="134" t="s">
        <v>2</v>
      </c>
      <c r="N6" s="135" t="s">
        <v>1</v>
      </c>
      <c r="O6" s="133" t="s">
        <v>3</v>
      </c>
      <c r="P6" s="134" t="s">
        <v>2</v>
      </c>
      <c r="R6" s="148" t="s">
        <v>118</v>
      </c>
      <c r="S6" s="148">
        <f>COUNTA(A:A)-3</f>
        <v>7</v>
      </c>
    </row>
    <row r="7" spans="1:16" ht="12.75" customHeight="1">
      <c r="A7" s="212" t="s">
        <v>142</v>
      </c>
      <c r="B7" s="142">
        <v>3274</v>
      </c>
      <c r="C7" s="145" t="s">
        <v>143</v>
      </c>
      <c r="D7" s="136">
        <f>IF(ISBLANK(C7),"",INDEX('Výsledková listina'!$H:$I,MATCH($C7,'Výsledková listina'!$C:$C,0),1))</f>
        <v>5170</v>
      </c>
      <c r="E7" s="137">
        <f>IF(ISBLANK(C7),"",INDEX('Výsledková listina'!$H:$I,MATCH($C7,'Výsledková listina'!$C:$C,0),2))</f>
        <v>5</v>
      </c>
      <c r="F7" s="215">
        <f>IF(ISBLANK($A7),"",SUM(D7:D9))</f>
        <v>19260</v>
      </c>
      <c r="G7" s="215">
        <f>IF(ISBLANK($A7),"",SUM(E7:E9))</f>
        <v>10</v>
      </c>
      <c r="H7" s="209">
        <f>IF(ISBLANK($A7),"",RANK(G7,G:G,1))</f>
        <v>2</v>
      </c>
      <c r="I7" s="136">
        <f>IF(ISBLANK(C7),"",INDEX('Výsledková listina'!$L:$M,MATCH($C7,'Výsledková listina'!$C:$C,0),1))</f>
        <v>1250</v>
      </c>
      <c r="J7" s="137">
        <f>IF(ISBLANK(C7),"",INDEX('Výsledková listina'!$L:$M,MATCH($C7,'Výsledková listina'!$C:$C,0),2))</f>
        <v>8</v>
      </c>
      <c r="K7" s="215">
        <f>IF(ISBLANK($A7),"",SUM(I7:I9))</f>
        <v>33430</v>
      </c>
      <c r="L7" s="215">
        <f>IF(ISBLANK($A7),"",SUM(J7:J9))</f>
        <v>12</v>
      </c>
      <c r="M7" s="217">
        <f>IF(ISBLANK($A7),"",RANK(L7,L:L,1))</f>
        <v>2</v>
      </c>
      <c r="N7" s="203">
        <f>IF(ISBLANK($A7),"",SUM(F7,K7))</f>
        <v>52690</v>
      </c>
      <c r="O7" s="206">
        <f>IF(ISBLANK($A7),"",SUM(G7,L7))</f>
        <v>22</v>
      </c>
      <c r="P7" s="209">
        <f>IF(ISBLANK($A7),"",RANK(O7,O:O,1))</f>
        <v>1</v>
      </c>
    </row>
    <row r="8" spans="1:16" ht="12.75" customHeight="1">
      <c r="A8" s="213"/>
      <c r="B8" s="143">
        <v>3275</v>
      </c>
      <c r="C8" s="146" t="s">
        <v>144</v>
      </c>
      <c r="D8" s="140">
        <f>IF(ISBLANK(C8),"",INDEX('Výsledková listina'!$H:$I,MATCH($C8,'Výsledková listina'!$C:$C,0),1))</f>
        <v>6620</v>
      </c>
      <c r="E8" s="141">
        <f>IF(ISBLANK(C8),"",INDEX('Výsledková listina'!$H:$I,MATCH($C8,'Výsledková listina'!$C:$C,0),2))</f>
        <v>4</v>
      </c>
      <c r="F8" s="216"/>
      <c r="G8" s="216"/>
      <c r="H8" s="210"/>
      <c r="I8" s="140">
        <f>IF(ISBLANK(C8),"",INDEX('Výsledková listina'!$L:$M,MATCH($C8,'Výsledková listina'!$C:$C,0),1))</f>
        <v>12000</v>
      </c>
      <c r="J8" s="141">
        <f>IF(ISBLANK(C8),"",INDEX('Výsledková listina'!$L:$M,MATCH($C8,'Výsledková listina'!$C:$C,0),2))</f>
        <v>3</v>
      </c>
      <c r="K8" s="216"/>
      <c r="L8" s="216"/>
      <c r="M8" s="210"/>
      <c r="N8" s="204"/>
      <c r="O8" s="207"/>
      <c r="P8" s="210"/>
    </row>
    <row r="9" spans="1:16" ht="13.5" customHeight="1" thickBot="1">
      <c r="A9" s="214"/>
      <c r="B9" s="144">
        <v>3276</v>
      </c>
      <c r="C9" s="147" t="s">
        <v>145</v>
      </c>
      <c r="D9" s="138">
        <f>IF(ISBLANK(C9),"",INDEX('Výsledková listina'!$H:$I,MATCH($C9,'Výsledková listina'!$C:$C,0),1))</f>
        <v>7470</v>
      </c>
      <c r="E9" s="139">
        <f>IF(ISBLANK(C9),"",INDEX('Výsledková listina'!$H:$I,MATCH($C9,'Výsledková listina'!$C:$C,0),2))</f>
        <v>1</v>
      </c>
      <c r="F9" s="187"/>
      <c r="G9" s="187"/>
      <c r="H9" s="211"/>
      <c r="I9" s="138">
        <f>IF(ISBLANK(C9),"",INDEX('Výsledková listina'!$L:$M,MATCH($C9,'Výsledková listina'!$C:$C,0),1))</f>
        <v>20180</v>
      </c>
      <c r="J9" s="139">
        <f>IF(ISBLANK(C9),"",INDEX('Výsledková listina'!$L:$M,MATCH($C9,'Výsledková listina'!$C:$C,0),2))</f>
        <v>1</v>
      </c>
      <c r="K9" s="187"/>
      <c r="L9" s="187"/>
      <c r="M9" s="218"/>
      <c r="N9" s="205"/>
      <c r="O9" s="208"/>
      <c r="P9" s="211"/>
    </row>
    <row r="10" spans="1:16" ht="12.75" customHeight="1">
      <c r="A10" s="212" t="s">
        <v>139</v>
      </c>
      <c r="B10" s="142">
        <v>2909</v>
      </c>
      <c r="C10" s="145" t="s">
        <v>140</v>
      </c>
      <c r="D10" s="136">
        <f>IF(ISBLANK(C10),"",INDEX('Výsledková listina'!$H:$I,MATCH($C10,'Výsledková listina'!$C:$C,0),1))</f>
        <v>11750</v>
      </c>
      <c r="E10" s="137">
        <f>IF(ISBLANK(C10),"",INDEX('Výsledková listina'!$H:$I,MATCH($C10,'Výsledková listina'!$C:$C,0),2))</f>
        <v>2</v>
      </c>
      <c r="F10" s="215">
        <f>IF(ISBLANK($A10),"",SUM(D10:D12))</f>
        <v>27170</v>
      </c>
      <c r="G10" s="215">
        <f>IF(ISBLANK($A10),"",SUM(E10:E12))</f>
        <v>8</v>
      </c>
      <c r="H10" s="209">
        <f>IF(ISBLANK($A10),"",RANK(G10,G:G,1))</f>
        <v>1</v>
      </c>
      <c r="I10" s="136">
        <f>IF(ISBLANK(C10),"",INDEX('Výsledková listina'!$L:$M,MATCH($C10,'Výsledková listina'!$C:$C,0),1))</f>
        <v>7880</v>
      </c>
      <c r="J10" s="137">
        <f>IF(ISBLANK(C10),"",INDEX('Výsledková listina'!$L:$M,MATCH($C10,'Výsledková listina'!$C:$C,0),2))</f>
        <v>4</v>
      </c>
      <c r="K10" s="215">
        <f>IF(ISBLANK($A10),"",SUM(I10:I12))</f>
        <v>14510</v>
      </c>
      <c r="L10" s="215">
        <f>IF(ISBLANK($A10),"",SUM(J10:J12))</f>
        <v>16</v>
      </c>
      <c r="M10" s="217">
        <f>IF(ISBLANK($A10),"",RANK(L10,L:L,1))</f>
        <v>5</v>
      </c>
      <c r="N10" s="203">
        <f>IF(ISBLANK($A10),"",SUM(F10,K10))</f>
        <v>41680</v>
      </c>
      <c r="O10" s="206">
        <f>IF(ISBLANK($A10),"",SUM(G10,L10))</f>
        <v>24</v>
      </c>
      <c r="P10" s="209">
        <f>IF(ISBLANK($A10),"",RANK(O10,O:O,1))</f>
        <v>2</v>
      </c>
    </row>
    <row r="11" spans="1:16" ht="12.75" customHeight="1">
      <c r="A11" s="213"/>
      <c r="B11" s="143">
        <v>3281</v>
      </c>
      <c r="C11" s="146" t="s">
        <v>141</v>
      </c>
      <c r="D11" s="140">
        <f>IF(ISBLANK(C11),"",INDEX('Výsledková listina'!$H:$I,MATCH($C11,'Výsledková listina'!$C:$C,0),1))</f>
        <v>9640</v>
      </c>
      <c r="E11" s="141">
        <f>IF(ISBLANK(C11),"",INDEX('Výsledková listina'!$H:$I,MATCH($C11,'Výsledková listina'!$C:$C,0),2))</f>
        <v>2</v>
      </c>
      <c r="F11" s="216"/>
      <c r="G11" s="216"/>
      <c r="H11" s="210"/>
      <c r="I11" s="140">
        <f>IF(ISBLANK(C11),"",INDEX('Výsledková listina'!$L:$M,MATCH($C11,'Výsledková listina'!$C:$C,0),1))</f>
        <v>5180</v>
      </c>
      <c r="J11" s="141">
        <f>IF(ISBLANK(C11),"",INDEX('Výsledková listina'!$L:$M,MATCH($C11,'Výsledková listina'!$C:$C,0),2))</f>
        <v>5</v>
      </c>
      <c r="K11" s="216"/>
      <c r="L11" s="216"/>
      <c r="M11" s="210"/>
      <c r="N11" s="204"/>
      <c r="O11" s="207"/>
      <c r="P11" s="210"/>
    </row>
    <row r="12" spans="1:16" ht="13.5" customHeight="1" thickBot="1">
      <c r="A12" s="214"/>
      <c r="B12" s="144">
        <v>3464</v>
      </c>
      <c r="C12" s="147" t="s">
        <v>162</v>
      </c>
      <c r="D12" s="138">
        <f>IF(ISBLANK(C12),"",INDEX('Výsledková listina'!$H:$I,MATCH($C12,'Výsledková listina'!$C:$C,0),1))</f>
        <v>5780</v>
      </c>
      <c r="E12" s="139">
        <f>IF(ISBLANK(C12),"",INDEX('Výsledková listina'!$H:$I,MATCH($C12,'Výsledková listina'!$C:$C,0),2))</f>
        <v>4</v>
      </c>
      <c r="F12" s="187"/>
      <c r="G12" s="187"/>
      <c r="H12" s="211"/>
      <c r="I12" s="138">
        <f>IF(ISBLANK(C12),"",INDEX('Výsledková listina'!$L:$M,MATCH($C12,'Výsledková listina'!$C:$C,0),1))</f>
        <v>1450</v>
      </c>
      <c r="J12" s="139">
        <f>IF(ISBLANK(C12),"",INDEX('Výsledková listina'!$L:$M,MATCH($C12,'Výsledková listina'!$C:$C,0),2))</f>
        <v>7</v>
      </c>
      <c r="K12" s="187"/>
      <c r="L12" s="187"/>
      <c r="M12" s="218"/>
      <c r="N12" s="205"/>
      <c r="O12" s="208"/>
      <c r="P12" s="211"/>
    </row>
    <row r="13" spans="1:16" ht="12.75" customHeight="1">
      <c r="A13" s="212" t="s">
        <v>132</v>
      </c>
      <c r="B13" s="142">
        <v>2297</v>
      </c>
      <c r="C13" s="145" t="s">
        <v>133</v>
      </c>
      <c r="D13" s="136">
        <f>IF(ISBLANK(C13),"",INDEX('Výsledková listina'!$H:$I,MATCH($C13,'Výsledková listina'!$C:$C,0),1))</f>
        <v>1350</v>
      </c>
      <c r="E13" s="137">
        <f>IF(ISBLANK(C13),"",INDEX('Výsledková listina'!$H:$I,MATCH($C13,'Výsledková listina'!$C:$C,0),2))</f>
        <v>8</v>
      </c>
      <c r="F13" s="215">
        <f>IF(ISBLANK($A13),"",SUM(D13:D15))</f>
        <v>15760</v>
      </c>
      <c r="G13" s="215">
        <f>IF(ISBLANK($A13),"",SUM(E13:E15))</f>
        <v>16</v>
      </c>
      <c r="H13" s="209">
        <f>IF(ISBLANK($A13),"",RANK(G13,G:G,1))</f>
        <v>3</v>
      </c>
      <c r="I13" s="136">
        <f>IF(ISBLANK(C13),"",INDEX('Výsledková listina'!$L:$M,MATCH($C13,'Výsledková listina'!$C:$C,0),1))</f>
        <v>6210</v>
      </c>
      <c r="J13" s="137">
        <f>IF(ISBLANK(C13),"",INDEX('Výsledková listina'!$L:$M,MATCH($C13,'Výsledková listina'!$C:$C,0),2))</f>
        <v>4</v>
      </c>
      <c r="K13" s="215">
        <f>IF(ISBLANK($A13),"",SUM(I13:I15))</f>
        <v>23340</v>
      </c>
      <c r="L13" s="215">
        <f>IF(ISBLANK($A13),"",SUM(J13:J15))</f>
        <v>13</v>
      </c>
      <c r="M13" s="217">
        <f>IF(ISBLANK($A13),"",RANK(L13,L:L,1))</f>
        <v>3</v>
      </c>
      <c r="N13" s="203">
        <f>IF(ISBLANK($A13),"",SUM(F13,K13))</f>
        <v>39100</v>
      </c>
      <c r="O13" s="206">
        <f>IF(ISBLANK($A13),"",SUM(G13,L13))</f>
        <v>29</v>
      </c>
      <c r="P13" s="209">
        <f>IF(ISBLANK($A13),"",RANK(O13,O:O,1))</f>
        <v>3</v>
      </c>
    </row>
    <row r="14" spans="1:16" ht="12.75" customHeight="1">
      <c r="A14" s="213"/>
      <c r="B14" s="143">
        <v>3980</v>
      </c>
      <c r="C14" s="146" t="s">
        <v>134</v>
      </c>
      <c r="D14" s="140">
        <f>IF(ISBLANK(C14),"",INDEX('Výsledková listina'!$H:$I,MATCH($C14,'Výsledková listina'!$C:$C,0),1))</f>
        <v>10740</v>
      </c>
      <c r="E14" s="141">
        <f>IF(ISBLANK(C14),"",INDEX('Výsledková listina'!$H:$I,MATCH($C14,'Výsledková listina'!$C:$C,0),2))</f>
        <v>1</v>
      </c>
      <c r="F14" s="216"/>
      <c r="G14" s="216"/>
      <c r="H14" s="210"/>
      <c r="I14" s="140">
        <f>IF(ISBLANK(C14),"",INDEX('Výsledková listina'!$L:$M,MATCH($C14,'Výsledková listina'!$C:$C,0),1))</f>
        <v>7150</v>
      </c>
      <c r="J14" s="141">
        <f>IF(ISBLANK(C14),"",INDEX('Výsledková listina'!$L:$M,MATCH($C14,'Výsledková listina'!$C:$C,0),2))</f>
        <v>5</v>
      </c>
      <c r="K14" s="216"/>
      <c r="L14" s="216"/>
      <c r="M14" s="210"/>
      <c r="N14" s="204"/>
      <c r="O14" s="207"/>
      <c r="P14" s="210"/>
    </row>
    <row r="15" spans="1:16" ht="13.5" customHeight="1" thickBot="1">
      <c r="A15" s="214"/>
      <c r="B15" s="144">
        <v>3645</v>
      </c>
      <c r="C15" s="147" t="s">
        <v>135</v>
      </c>
      <c r="D15" s="138">
        <f>IF(ISBLANK(C15),"",INDEX('Výsledková listina'!$H:$I,MATCH($C15,'Výsledková listina'!$C:$C,0),1))</f>
        <v>3670</v>
      </c>
      <c r="E15" s="139">
        <f>IF(ISBLANK(C15),"",INDEX('Výsledková listina'!$H:$I,MATCH($C15,'Výsledková listina'!$C:$C,0),2))</f>
        <v>7</v>
      </c>
      <c r="F15" s="187"/>
      <c r="G15" s="187"/>
      <c r="H15" s="211"/>
      <c r="I15" s="138">
        <f>IF(ISBLANK(C15),"",INDEX('Výsledková listina'!$L:$M,MATCH($C15,'Výsledková listina'!$C:$C,0),1))</f>
        <v>9980</v>
      </c>
      <c r="J15" s="139">
        <f>IF(ISBLANK(C15),"",INDEX('Výsledková listina'!$L:$M,MATCH($C15,'Výsledková listina'!$C:$C,0),2))</f>
        <v>4</v>
      </c>
      <c r="K15" s="187"/>
      <c r="L15" s="187"/>
      <c r="M15" s="218"/>
      <c r="N15" s="205"/>
      <c r="O15" s="208"/>
      <c r="P15" s="211"/>
    </row>
    <row r="16" spans="1:16" ht="12.75" customHeight="1">
      <c r="A16" s="212" t="s">
        <v>136</v>
      </c>
      <c r="B16" s="142">
        <v>4252</v>
      </c>
      <c r="C16" s="145" t="s">
        <v>137</v>
      </c>
      <c r="D16" s="136">
        <f>IF(ISBLANK(C16),"",INDEX('Výsledková listina'!$H:$I,MATCH($C16,'Výsledková listina'!$C:$C,0),1))</f>
        <v>8330</v>
      </c>
      <c r="E16" s="137">
        <f>IF(ISBLANK(C16),"",INDEX('Výsledková listina'!$H:$I,MATCH($C16,'Výsledková listina'!$C:$C,0),2))</f>
        <v>4</v>
      </c>
      <c r="F16" s="215">
        <f>IF(ISBLANK($A16),"",SUM(D16:D18))</f>
        <v>13020</v>
      </c>
      <c r="G16" s="215">
        <f>IF(ISBLANK($A16),"",SUM(E16:E18))</f>
        <v>18</v>
      </c>
      <c r="H16" s="209">
        <f>IF(ISBLANK($A16),"",RANK(G16,G:G,1))</f>
        <v>5</v>
      </c>
      <c r="I16" s="136">
        <f>IF(ISBLANK(C16),"",INDEX('Výsledková listina'!$L:$M,MATCH($C16,'Výsledková listina'!$C:$C,0),1))</f>
        <v>12830</v>
      </c>
      <c r="J16" s="137">
        <f>IF(ISBLANK(C16),"",INDEX('Výsledková listina'!$L:$M,MATCH($C16,'Výsledková listina'!$C:$C,0),2))</f>
        <v>1</v>
      </c>
      <c r="K16" s="215">
        <f>IF(ISBLANK($A16),"",SUM(I16:I18))</f>
        <v>23700</v>
      </c>
      <c r="L16" s="215">
        <f>IF(ISBLANK($A16),"",SUM(J16:J18))</f>
        <v>11</v>
      </c>
      <c r="M16" s="217">
        <f>IF(ISBLANK($A16),"",RANK(L16,L:L,1))</f>
        <v>1</v>
      </c>
      <c r="N16" s="203">
        <f>IF(ISBLANK($A16),"",SUM(F16,K16))</f>
        <v>36720</v>
      </c>
      <c r="O16" s="206">
        <f>IF(ISBLANK($A16),"",SUM(G16,L16))</f>
        <v>29</v>
      </c>
      <c r="P16" s="209">
        <v>4</v>
      </c>
    </row>
    <row r="17" spans="1:16" ht="12.75" customHeight="1">
      <c r="A17" s="213"/>
      <c r="B17" s="143">
        <v>5998</v>
      </c>
      <c r="C17" s="146" t="s">
        <v>164</v>
      </c>
      <c r="D17" s="140">
        <f>IF(ISBLANK(C17),"",INDEX('Výsledková listina'!$H:$I,MATCH($C17,'Výsledková listina'!$C:$C,0),1))</f>
        <v>1160</v>
      </c>
      <c r="E17" s="141">
        <f>IF(ISBLANK(C17),"",INDEX('Výsledková listina'!$H:$I,MATCH($C17,'Výsledková listina'!$C:$C,0),2))</f>
        <v>8</v>
      </c>
      <c r="F17" s="216"/>
      <c r="G17" s="216"/>
      <c r="H17" s="210"/>
      <c r="I17" s="140">
        <f>IF(ISBLANK(C17),"",INDEX('Výsledková listina'!$L:$M,MATCH($C17,'Výsledková listina'!$C:$C,0),1))</f>
        <v>2160</v>
      </c>
      <c r="J17" s="141">
        <f>IF(ISBLANK(C17),"",INDEX('Výsledková listina'!$L:$M,MATCH($C17,'Výsledková listina'!$C:$C,0),2))</f>
        <v>7</v>
      </c>
      <c r="K17" s="216"/>
      <c r="L17" s="216"/>
      <c r="M17" s="210"/>
      <c r="N17" s="204"/>
      <c r="O17" s="207"/>
      <c r="P17" s="210"/>
    </row>
    <row r="18" spans="1:16" ht="13.5" customHeight="1" thickBot="1">
      <c r="A18" s="214"/>
      <c r="B18" s="144">
        <v>4350</v>
      </c>
      <c r="C18" s="147" t="s">
        <v>138</v>
      </c>
      <c r="D18" s="138">
        <f>IF(ISBLANK(C18),"",INDEX('Výsledková listina'!$H:$I,MATCH($C18,'Výsledková listina'!$C:$C,0),1))</f>
        <v>3530</v>
      </c>
      <c r="E18" s="139">
        <f>IF(ISBLANK(C18),"",INDEX('Výsledková listina'!$H:$I,MATCH($C18,'Výsledková listina'!$C:$C,0),2))</f>
        <v>6</v>
      </c>
      <c r="F18" s="187"/>
      <c r="G18" s="187"/>
      <c r="H18" s="211"/>
      <c r="I18" s="138">
        <f>IF(ISBLANK(C18),"",INDEX('Výsledková listina'!$L:$M,MATCH($C18,'Výsledková listina'!$C:$C,0),1))</f>
        <v>8710</v>
      </c>
      <c r="J18" s="139">
        <f>IF(ISBLANK(C18),"",INDEX('Výsledková listina'!$L:$M,MATCH($C18,'Výsledková listina'!$C:$C,0),2))</f>
        <v>3</v>
      </c>
      <c r="K18" s="187"/>
      <c r="L18" s="187"/>
      <c r="M18" s="218"/>
      <c r="N18" s="205"/>
      <c r="O18" s="208"/>
      <c r="P18" s="211"/>
    </row>
    <row r="19" spans="1:16" ht="12.75" customHeight="1">
      <c r="A19" s="212" t="s">
        <v>125</v>
      </c>
      <c r="B19" s="142">
        <v>3708</v>
      </c>
      <c r="C19" s="145" t="s">
        <v>126</v>
      </c>
      <c r="D19" s="136">
        <f>IF(ISBLANK(C19),"",INDEX('Výsledková listina'!$H:$I,MATCH($C19,'Výsledková listina'!$C:$C,0),1))</f>
        <v>3750</v>
      </c>
      <c r="E19" s="137">
        <f>IF(ISBLANK(C19),"",INDEX('Výsledková listina'!$H:$I,MATCH($C19,'Výsledková listina'!$C:$C,0),2))</f>
        <v>6</v>
      </c>
      <c r="F19" s="215">
        <f>IF(ISBLANK($A19),"",SUM(D19:D21))</f>
        <v>10500</v>
      </c>
      <c r="G19" s="215">
        <f>IF(ISBLANK($A19),"",SUM(E19:E21))</f>
        <v>18</v>
      </c>
      <c r="H19" s="209">
        <f>IF(ISBLANK($A19),"",RANK(G19,G:G,1))</f>
        <v>5</v>
      </c>
      <c r="I19" s="136">
        <f>IF(ISBLANK(C19),"",INDEX('Výsledková listina'!$L:$M,MATCH($C19,'Výsledková listina'!$C:$C,0),1))</f>
        <v>5650</v>
      </c>
      <c r="J19" s="137">
        <f>IF(ISBLANK(C19),"",INDEX('Výsledková listina'!$L:$M,MATCH($C19,'Výsledková listina'!$C:$C,0),2))</f>
        <v>5</v>
      </c>
      <c r="K19" s="215">
        <f>IF(ISBLANK($A19),"",SUM(I19:I21))</f>
        <v>15950</v>
      </c>
      <c r="L19" s="215">
        <f>IF(ISBLANK($A19),"",SUM(J19:J21))</f>
        <v>16</v>
      </c>
      <c r="M19" s="217">
        <f>IF(ISBLANK($A19),"",RANK(L19,L:L,1))</f>
        <v>5</v>
      </c>
      <c r="N19" s="203">
        <f>IF(ISBLANK($A19),"",SUM(F19,K19))</f>
        <v>26450</v>
      </c>
      <c r="O19" s="206">
        <f>IF(ISBLANK($A19),"",SUM(G19,L19))</f>
        <v>34</v>
      </c>
      <c r="P19" s="209">
        <f>IF(ISBLANK($A19),"",RANK(O19,O:O,1))</f>
        <v>5</v>
      </c>
    </row>
    <row r="20" spans="1:16" ht="12.75" customHeight="1">
      <c r="A20" s="213"/>
      <c r="B20" s="143">
        <v>3280</v>
      </c>
      <c r="C20" s="146" t="s">
        <v>127</v>
      </c>
      <c r="D20" s="140">
        <f>IF(ISBLANK(C20),"",INDEX('Výsledková listina'!$H:$I,MATCH($C20,'Výsledková listina'!$C:$C,0),1))</f>
        <v>5090</v>
      </c>
      <c r="E20" s="141">
        <f>IF(ISBLANK(C20),"",INDEX('Výsledková listina'!$H:$I,MATCH($C20,'Výsledková listina'!$C:$C,0),2))</f>
        <v>5</v>
      </c>
      <c r="F20" s="216"/>
      <c r="G20" s="216"/>
      <c r="H20" s="210"/>
      <c r="I20" s="140">
        <f>IF(ISBLANK(C20),"",INDEX('Výsledková listina'!$L:$M,MATCH($C20,'Výsledková listina'!$C:$C,0),1))</f>
        <v>2650</v>
      </c>
      <c r="J20" s="141">
        <f>IF(ISBLANK(C20),"",INDEX('Výsledková listina'!$L:$M,MATCH($C20,'Výsledková listina'!$C:$C,0),2))</f>
        <v>9</v>
      </c>
      <c r="K20" s="216"/>
      <c r="L20" s="216"/>
      <c r="M20" s="210"/>
      <c r="N20" s="204"/>
      <c r="O20" s="207"/>
      <c r="P20" s="210"/>
    </row>
    <row r="21" spans="1:16" ht="13.5" customHeight="1" thickBot="1">
      <c r="A21" s="214"/>
      <c r="B21" s="144">
        <v>5789</v>
      </c>
      <c r="C21" s="147" t="s">
        <v>165</v>
      </c>
      <c r="D21" s="138">
        <f>IF(ISBLANK(C21),"",INDEX('Výsledková listina'!$H:$I,MATCH($C21,'Výsledková listina'!$C:$C,0),1))</f>
        <v>1660</v>
      </c>
      <c r="E21" s="139">
        <f>IF(ISBLANK(C21),"",INDEX('Výsledková listina'!$H:$I,MATCH($C21,'Výsledková listina'!$C:$C,0),2))</f>
        <v>7</v>
      </c>
      <c r="F21" s="187"/>
      <c r="G21" s="187"/>
      <c r="H21" s="211"/>
      <c r="I21" s="138">
        <f>IF(ISBLANK(C21),"",INDEX('Výsledková listina'!$L:$M,MATCH($C21,'Výsledková listina'!$C:$C,0),1))</f>
        <v>7650</v>
      </c>
      <c r="J21" s="139">
        <f>IF(ISBLANK(C21),"",INDEX('Výsledková listina'!$L:$M,MATCH($C21,'Výsledková listina'!$C:$C,0),2))</f>
        <v>2</v>
      </c>
      <c r="K21" s="187"/>
      <c r="L21" s="187"/>
      <c r="M21" s="218"/>
      <c r="N21" s="205"/>
      <c r="O21" s="208"/>
      <c r="P21" s="211"/>
    </row>
    <row r="22" spans="1:16" ht="12.75" customHeight="1">
      <c r="A22" s="212" t="s">
        <v>128</v>
      </c>
      <c r="B22" s="142">
        <v>1878</v>
      </c>
      <c r="C22" s="145" t="s">
        <v>129</v>
      </c>
      <c r="D22" s="136">
        <f>IF(ISBLANK(C22),"",INDEX('Výsledková listina'!$H:$I,MATCH($C22,'Výsledková listina'!$C:$C,0),1))</f>
        <v>930</v>
      </c>
      <c r="E22" s="137">
        <f>IF(ISBLANK(C22),"",INDEX('Výsledková listina'!$H:$I,MATCH($C22,'Výsledková listina'!$C:$C,0),2))</f>
        <v>9</v>
      </c>
      <c r="F22" s="215">
        <f>IF(ISBLANK($A22),"",SUM(D22:D24))</f>
        <v>11820</v>
      </c>
      <c r="G22" s="215">
        <f>IF(ISBLANK($A22),"",SUM(E22:E24))</f>
        <v>21</v>
      </c>
      <c r="H22" s="209">
        <f>IF(ISBLANK($A22),"",RANK(G22,G:G,1))</f>
        <v>7</v>
      </c>
      <c r="I22" s="136">
        <f>IF(ISBLANK(C22),"",INDEX('Výsledková listina'!$L:$M,MATCH($C22,'Výsledková listina'!$C:$C,0),1))</f>
        <v>5590</v>
      </c>
      <c r="J22" s="137">
        <f>IF(ISBLANK(C22),"",INDEX('Výsledková listina'!$L:$M,MATCH($C22,'Výsledková listina'!$C:$C,0),2))</f>
        <v>7</v>
      </c>
      <c r="K22" s="215">
        <f>IF(ISBLANK($A22),"",SUM(I22:I24))</f>
        <v>21330</v>
      </c>
      <c r="L22" s="215">
        <f>IF(ISBLANK($A22),"",SUM(J22:J24))</f>
        <v>15</v>
      </c>
      <c r="M22" s="217">
        <f>IF(ISBLANK($A22),"",RANK(L22,L:L,1))</f>
        <v>4</v>
      </c>
      <c r="N22" s="203">
        <f>IF(ISBLANK($A22),"",SUM(F22,K22))</f>
        <v>33150</v>
      </c>
      <c r="O22" s="206">
        <f>IF(ISBLANK($A22),"",SUM(G22,L22))</f>
        <v>36</v>
      </c>
      <c r="P22" s="209">
        <f>IF(ISBLANK($A22),"",RANK(O22,O:O,1))</f>
        <v>6</v>
      </c>
    </row>
    <row r="23" spans="1:16" ht="12.75" customHeight="1">
      <c r="A23" s="213"/>
      <c r="B23" s="143">
        <v>4484</v>
      </c>
      <c r="C23" s="146" t="s">
        <v>130</v>
      </c>
      <c r="D23" s="140">
        <f>IF(ISBLANK(C23),"",INDEX('Výsledková listina'!$H:$I,MATCH($C23,'Výsledková listina'!$C:$C,0),1))</f>
        <v>780</v>
      </c>
      <c r="E23" s="141">
        <f>IF(ISBLANK(C23),"",INDEX('Výsledková listina'!$H:$I,MATCH($C23,'Výsledková listina'!$C:$C,0),2))</f>
        <v>9</v>
      </c>
      <c r="F23" s="216"/>
      <c r="G23" s="216"/>
      <c r="H23" s="210"/>
      <c r="I23" s="140">
        <f>IF(ISBLANK(C23),"",INDEX('Výsledková listina'!$L:$M,MATCH($C23,'Výsledková listina'!$C:$C,0),1))</f>
        <v>3090</v>
      </c>
      <c r="J23" s="141">
        <f>IF(ISBLANK(C23),"",INDEX('Výsledková listina'!$L:$M,MATCH($C23,'Výsledková listina'!$C:$C,0),2))</f>
        <v>6</v>
      </c>
      <c r="K23" s="216"/>
      <c r="L23" s="216"/>
      <c r="M23" s="210"/>
      <c r="N23" s="204"/>
      <c r="O23" s="207"/>
      <c r="P23" s="210"/>
    </row>
    <row r="24" spans="1:16" ht="13.5" customHeight="1" thickBot="1">
      <c r="A24" s="214"/>
      <c r="B24" s="144">
        <v>4878</v>
      </c>
      <c r="C24" s="147" t="s">
        <v>131</v>
      </c>
      <c r="D24" s="138">
        <f>IF(ISBLANK(C24),"",INDEX('Výsledková listina'!$H:$I,MATCH($C24,'Výsledková listina'!$C:$C,0),1))</f>
        <v>10110</v>
      </c>
      <c r="E24" s="139">
        <f>IF(ISBLANK(C24),"",INDEX('Výsledková listina'!$H:$I,MATCH($C24,'Výsledková listina'!$C:$C,0),2))</f>
        <v>3</v>
      </c>
      <c r="F24" s="187"/>
      <c r="G24" s="187"/>
      <c r="H24" s="211"/>
      <c r="I24" s="138">
        <f>IF(ISBLANK(C24),"",INDEX('Výsledková listina'!$L:$M,MATCH($C24,'Výsledková listina'!$C:$C,0),1))</f>
        <v>12650</v>
      </c>
      <c r="J24" s="139">
        <f>IF(ISBLANK(C24),"",INDEX('Výsledková listina'!$L:$M,MATCH($C24,'Výsledková listina'!$C:$C,0),2))</f>
        <v>2</v>
      </c>
      <c r="K24" s="187"/>
      <c r="L24" s="187"/>
      <c r="M24" s="218"/>
      <c r="N24" s="205"/>
      <c r="O24" s="208"/>
      <c r="P24" s="211"/>
    </row>
    <row r="25" spans="1:16" ht="12.75" customHeight="1">
      <c r="A25" s="212" t="s">
        <v>119</v>
      </c>
      <c r="B25" s="142">
        <v>4302</v>
      </c>
      <c r="C25" s="145" t="s">
        <v>120</v>
      </c>
      <c r="D25" s="136">
        <f>IF(ISBLANK(C25),"",INDEX('Výsledková listina'!$H:$I,MATCH($C25,'Výsledková listina'!$C:$C,0),1))</f>
        <v>2260</v>
      </c>
      <c r="E25" s="137">
        <f>IF(ISBLANK(C25),"",INDEX('Výsledková listina'!$H:$I,MATCH($C25,'Výsledková listina'!$C:$C,0),2))</f>
        <v>6</v>
      </c>
      <c r="F25" s="215">
        <f>IF(ISBLANK($A25),"",SUM(D25:D27))</f>
        <v>10680</v>
      </c>
      <c r="G25" s="215">
        <f>IF(ISBLANK($A25),"",SUM(E25:E27))</f>
        <v>16</v>
      </c>
      <c r="H25" s="209">
        <f>IF(ISBLANK($A25),"",RANK(G25,G:G,1))</f>
        <v>3</v>
      </c>
      <c r="I25" s="136">
        <f>IF(ISBLANK(C25),"",INDEX('Výsledková listina'!$L:$M,MATCH($C25,'Výsledková listina'!$C:$C,0),1))</f>
        <v>3890</v>
      </c>
      <c r="J25" s="137">
        <f>IF(ISBLANK(C25),"",INDEX('Výsledková listina'!$L:$M,MATCH($C25,'Výsledková listina'!$C:$C,0),2))</f>
        <v>8</v>
      </c>
      <c r="K25" s="215">
        <f>IF(ISBLANK($A25),"",SUM(I25:I27))</f>
        <v>3990</v>
      </c>
      <c r="L25" s="215">
        <f>IF(ISBLANK($A25),"",SUM(J25:J27))</f>
        <v>26</v>
      </c>
      <c r="M25" s="217">
        <f>IF(ISBLANK($A25),"",RANK(L25,L:L,1))</f>
        <v>7</v>
      </c>
      <c r="N25" s="203">
        <f>IF(ISBLANK($A25),"",SUM(F25,K25))</f>
        <v>14670</v>
      </c>
      <c r="O25" s="206">
        <f>IF(ISBLANK($A25),"",SUM(G25,L25))</f>
        <v>42</v>
      </c>
      <c r="P25" s="209">
        <f>IF(ISBLANK($A25),"",RANK(O25,O:O,1))</f>
        <v>7</v>
      </c>
    </row>
    <row r="26" spans="1:16" ht="12.75" customHeight="1">
      <c r="A26" s="213"/>
      <c r="B26" s="143">
        <v>4739</v>
      </c>
      <c r="C26" s="146" t="s">
        <v>121</v>
      </c>
      <c r="D26" s="140">
        <f>IF(ISBLANK(C26),"",INDEX('Výsledková listina'!$H:$I,MATCH($C26,'Výsledková listina'!$C:$C,0),1))</f>
        <v>1350</v>
      </c>
      <c r="E26" s="141">
        <f>IF(ISBLANK(C26),"",INDEX('Výsledková listina'!$H:$I,MATCH($C26,'Výsledková listina'!$C:$C,0),2))</f>
        <v>8</v>
      </c>
      <c r="F26" s="216"/>
      <c r="G26" s="216"/>
      <c r="H26" s="210"/>
      <c r="I26" s="140">
        <f>IF(ISBLANK(C26),"",INDEX('Výsledková listina'!$L:$M,MATCH($C26,'Výsledková listina'!$C:$C,0),1))</f>
        <v>0</v>
      </c>
      <c r="J26" s="141">
        <f>IF(ISBLANK(C26),"",INDEX('Výsledková listina'!$L:$M,MATCH($C26,'Výsledková listina'!$C:$C,0),2))</f>
        <v>9</v>
      </c>
      <c r="K26" s="216"/>
      <c r="L26" s="216"/>
      <c r="M26" s="210"/>
      <c r="N26" s="204"/>
      <c r="O26" s="207"/>
      <c r="P26" s="210"/>
    </row>
    <row r="27" spans="1:16" ht="13.5" customHeight="1" thickBot="1">
      <c r="A27" s="214"/>
      <c r="B27" s="144">
        <v>4737</v>
      </c>
      <c r="C27" s="147" t="s">
        <v>122</v>
      </c>
      <c r="D27" s="138">
        <f>IF(ISBLANK(C27),"",INDEX('Výsledková listina'!$H:$I,MATCH($C27,'Výsledková listina'!$C:$C,0),1))</f>
        <v>7070</v>
      </c>
      <c r="E27" s="139">
        <f>IF(ISBLANK(C27),"",INDEX('Výsledková listina'!$H:$I,MATCH($C27,'Výsledková listina'!$C:$C,0),2))</f>
        <v>2</v>
      </c>
      <c r="F27" s="187"/>
      <c r="G27" s="187"/>
      <c r="H27" s="211"/>
      <c r="I27" s="138">
        <f>IF(ISBLANK(C27),"",INDEX('Výsledková listina'!$L:$M,MATCH($C27,'Výsledková listina'!$C:$C,0),1))</f>
        <v>100</v>
      </c>
      <c r="J27" s="139">
        <f>IF(ISBLANK(C27),"",INDEX('Výsledková listina'!$L:$M,MATCH($C27,'Výsledková listina'!$C:$C,0),2))</f>
        <v>9</v>
      </c>
      <c r="K27" s="187"/>
      <c r="L27" s="187"/>
      <c r="M27" s="218"/>
      <c r="N27" s="205"/>
      <c r="O27" s="208"/>
      <c r="P27" s="211"/>
    </row>
    <row r="28" spans="1:16" ht="12.75" customHeight="1">
      <c r="A28" s="212"/>
      <c r="B28" s="142">
        <f>IF(ISBLANK($C28),"",INDEX('Výsledková listina'!$B:$B,MATCH($C28,'Výsledková listina'!$C:$C,0),1))</f>
      </c>
      <c r="C28" s="145"/>
      <c r="D28" s="136">
        <f>IF(ISBLANK(C28),"",INDEX('Výsledková listina'!$H:$I,MATCH($C28,'Výsledková listina'!$C:$C,0),1))</f>
      </c>
      <c r="E28" s="137">
        <f>IF(ISBLANK(C28),"",INDEX('Výsledková listina'!$H:$I,MATCH($C28,'Výsledková listina'!$C:$C,0),2))</f>
      </c>
      <c r="F28" s="215">
        <f>IF(ISBLANK($A28),"",SUM(D28:D30))</f>
      </c>
      <c r="G28" s="215">
        <f>IF(ISBLANK($A28),"",SUM(E28:E30))</f>
      </c>
      <c r="H28" s="209">
        <f>IF(ISBLANK($A28),"",RANK(G28,G:G,1))</f>
      </c>
      <c r="I28" s="136">
        <f>IF(ISBLANK(C28),"",INDEX('Výsledková listina'!$L:$M,MATCH($C28,'Výsledková listina'!$C:$C,0),1))</f>
      </c>
      <c r="J28" s="137">
        <f>IF(ISBLANK(C28),"",INDEX('Výsledková listina'!$L:$M,MATCH($C28,'Výsledková listina'!$C:$C,0),2))</f>
      </c>
      <c r="K28" s="215">
        <f>IF(ISBLANK($A28),"",SUM(I28:I30))</f>
      </c>
      <c r="L28" s="215">
        <f>IF(ISBLANK($A28),"",SUM(J28:J30))</f>
      </c>
      <c r="M28" s="217">
        <f>IF(ISBLANK($A28),"",RANK(L28,L:L,1))</f>
      </c>
      <c r="N28" s="203">
        <f>IF(ISBLANK($A28),"",SUM(F28,K28))</f>
      </c>
      <c r="O28" s="206">
        <f>IF(ISBLANK($A28),"",SUM(G28,L28))</f>
      </c>
      <c r="P28" s="209">
        <f>IF(ISBLANK($A28),"",RANK(O28,O:O,1))</f>
      </c>
    </row>
    <row r="29" spans="1:16" ht="12.75" customHeight="1">
      <c r="A29" s="213"/>
      <c r="B29" s="143">
        <f>IF(ISBLANK($C29),"",INDEX('Výsledková listina'!$B:$B,MATCH($C29,'Výsledková listina'!$C:$C,0),1))</f>
      </c>
      <c r="C29" s="146"/>
      <c r="D29" s="140">
        <f>IF(ISBLANK(C29),"",INDEX('Výsledková listina'!$H:$I,MATCH($C29,'Výsledková listina'!$C:$C,0),1))</f>
      </c>
      <c r="E29" s="141">
        <f>IF(ISBLANK(C29),"",INDEX('Výsledková listina'!$H:$I,MATCH($C29,'Výsledková listina'!$C:$C,0),2))</f>
      </c>
      <c r="F29" s="216"/>
      <c r="G29" s="216"/>
      <c r="H29" s="210"/>
      <c r="I29" s="140">
        <f>IF(ISBLANK(C29),"",INDEX('Výsledková listina'!$L:$M,MATCH($C29,'Výsledková listina'!$C:$C,0),1))</f>
      </c>
      <c r="J29" s="141">
        <f>IF(ISBLANK(C29),"",INDEX('Výsledková listina'!$L:$M,MATCH($C29,'Výsledková listina'!$C:$C,0),2))</f>
      </c>
      <c r="K29" s="216"/>
      <c r="L29" s="216"/>
      <c r="M29" s="210"/>
      <c r="N29" s="204"/>
      <c r="O29" s="207"/>
      <c r="P29" s="210"/>
    </row>
    <row r="30" spans="1:16" ht="13.5" customHeight="1" thickBot="1">
      <c r="A30" s="214"/>
      <c r="B30" s="144">
        <f>IF(ISBLANK($C30),"",INDEX('Výsledková listina'!$B:$B,MATCH($C30,'Výsledková listina'!$C:$C,0),1))</f>
      </c>
      <c r="C30" s="147"/>
      <c r="D30" s="138">
        <f>IF(ISBLANK(C30),"",INDEX('Výsledková listina'!$H:$I,MATCH($C30,'Výsledková listina'!$C:$C,0),1))</f>
      </c>
      <c r="E30" s="139">
        <f>IF(ISBLANK(C30),"",INDEX('Výsledková listina'!$H:$I,MATCH($C30,'Výsledková listina'!$C:$C,0),2))</f>
      </c>
      <c r="F30" s="187"/>
      <c r="G30" s="187"/>
      <c r="H30" s="211"/>
      <c r="I30" s="138">
        <f>IF(ISBLANK(C30),"",INDEX('Výsledková listina'!$L:$M,MATCH($C30,'Výsledková listina'!$C:$C,0),1))</f>
      </c>
      <c r="J30" s="139">
        <f>IF(ISBLANK(C30),"",INDEX('Výsledková listina'!$L:$M,MATCH($C30,'Výsledková listina'!$C:$C,0),2))</f>
      </c>
      <c r="K30" s="187"/>
      <c r="L30" s="187"/>
      <c r="M30" s="218"/>
      <c r="N30" s="205"/>
      <c r="O30" s="208"/>
      <c r="P30" s="211"/>
    </row>
    <row r="31" spans="1:16" ht="12.75" customHeight="1">
      <c r="A31" s="212"/>
      <c r="B31" s="142">
        <f>IF(ISBLANK($C31),"",INDEX('Výsledková listina'!$B:$B,MATCH($C31,'Výsledková listina'!$C:$C,0),1))</f>
      </c>
      <c r="C31" s="145"/>
      <c r="D31" s="136">
        <f>IF(ISBLANK(C31),"",INDEX('Výsledková listina'!$H:$I,MATCH($C31,'Výsledková listina'!$C:$C,0),1))</f>
      </c>
      <c r="E31" s="137">
        <f>IF(ISBLANK(C31),"",INDEX('Výsledková listina'!$H:$I,MATCH($C31,'Výsledková listina'!$C:$C,0),2))</f>
      </c>
      <c r="F31" s="215">
        <f>IF(ISBLANK($A31),"",SUM(D31:D33))</f>
      </c>
      <c r="G31" s="215">
        <f>IF(ISBLANK($A31),"",SUM(E31:E33))</f>
      </c>
      <c r="H31" s="209">
        <f>IF(ISBLANK($A31),"",RANK(G31,G:G,1))</f>
      </c>
      <c r="I31" s="136">
        <f>IF(ISBLANK(C31),"",INDEX('Výsledková listina'!$L:$M,MATCH($C31,'Výsledková listina'!$C:$C,0),1))</f>
      </c>
      <c r="J31" s="137">
        <f>IF(ISBLANK(C31),"",INDEX('Výsledková listina'!$L:$M,MATCH($C31,'Výsledková listina'!$C:$C,0),2))</f>
      </c>
      <c r="K31" s="215">
        <f>IF(ISBLANK($A31),"",SUM(I31:I33))</f>
      </c>
      <c r="L31" s="215">
        <f>IF(ISBLANK($A31),"",SUM(J31:J33))</f>
      </c>
      <c r="M31" s="217">
        <f>IF(ISBLANK($A31),"",RANK(L31,L:L,1))</f>
      </c>
      <c r="N31" s="203">
        <f>IF(ISBLANK($A31),"",SUM(F31,K31))</f>
      </c>
      <c r="O31" s="206">
        <f>IF(ISBLANK($A31),"",SUM(G31,L31))</f>
      </c>
      <c r="P31" s="209">
        <f>IF(ISBLANK($A31),"",RANK(O31,O:O,1))</f>
      </c>
    </row>
    <row r="32" spans="1:16" ht="12.75" customHeight="1">
      <c r="A32" s="213"/>
      <c r="B32" s="143">
        <f>IF(ISBLANK($C32),"",INDEX('Výsledková listina'!$B:$B,MATCH($C32,'Výsledková listina'!$C:$C,0),1))</f>
      </c>
      <c r="C32" s="146"/>
      <c r="D32" s="140">
        <f>IF(ISBLANK(C32),"",INDEX('Výsledková listina'!$H:$I,MATCH($C32,'Výsledková listina'!$C:$C,0),1))</f>
      </c>
      <c r="E32" s="141">
        <f>IF(ISBLANK(C32),"",INDEX('Výsledková listina'!$H:$I,MATCH($C32,'Výsledková listina'!$C:$C,0),2))</f>
      </c>
      <c r="F32" s="216"/>
      <c r="G32" s="216"/>
      <c r="H32" s="210"/>
      <c r="I32" s="140">
        <f>IF(ISBLANK(C32),"",INDEX('Výsledková listina'!$L:$M,MATCH($C32,'Výsledková listina'!$C:$C,0),1))</f>
      </c>
      <c r="J32" s="141">
        <f>IF(ISBLANK(C32),"",INDEX('Výsledková listina'!$L:$M,MATCH($C32,'Výsledková listina'!$C:$C,0),2))</f>
      </c>
      <c r="K32" s="216"/>
      <c r="L32" s="216"/>
      <c r="M32" s="210"/>
      <c r="N32" s="204"/>
      <c r="O32" s="207"/>
      <c r="P32" s="210"/>
    </row>
    <row r="33" spans="1:16" ht="13.5" customHeight="1" thickBot="1">
      <c r="A33" s="214"/>
      <c r="B33" s="144">
        <f>IF(ISBLANK($C33),"",INDEX('Výsledková listina'!$B:$B,MATCH($C33,'Výsledková listina'!$C:$C,0),1))</f>
      </c>
      <c r="C33" s="147"/>
      <c r="D33" s="138">
        <f>IF(ISBLANK(C33),"",INDEX('Výsledková listina'!$H:$I,MATCH($C33,'Výsledková listina'!$C:$C,0),1))</f>
      </c>
      <c r="E33" s="139">
        <f>IF(ISBLANK(C33),"",INDEX('Výsledková listina'!$H:$I,MATCH($C33,'Výsledková listina'!$C:$C,0),2))</f>
      </c>
      <c r="F33" s="187"/>
      <c r="G33" s="187"/>
      <c r="H33" s="211"/>
      <c r="I33" s="138">
        <f>IF(ISBLANK(C33),"",INDEX('Výsledková listina'!$L:$M,MATCH($C33,'Výsledková listina'!$C:$C,0),1))</f>
      </c>
      <c r="J33" s="139">
        <f>IF(ISBLANK(C33),"",INDEX('Výsledková listina'!$L:$M,MATCH($C33,'Výsledková listina'!$C:$C,0),2))</f>
      </c>
      <c r="K33" s="187"/>
      <c r="L33" s="187"/>
      <c r="M33" s="218"/>
      <c r="N33" s="205"/>
      <c r="O33" s="208"/>
      <c r="P33" s="211"/>
    </row>
    <row r="34" spans="1:16" ht="12.75" customHeight="1">
      <c r="A34" s="212"/>
      <c r="B34" s="142">
        <f>IF(ISBLANK($C34),"",INDEX('Výsledková listina'!$B:$B,MATCH($C34,'Výsledková listina'!$C:$C,0),1))</f>
      </c>
      <c r="C34" s="145"/>
      <c r="D34" s="136">
        <f>IF(ISBLANK(C34),"",INDEX('Výsledková listina'!$H:$I,MATCH($C34,'Výsledková listina'!$C:$C,0),1))</f>
      </c>
      <c r="E34" s="137">
        <f>IF(ISBLANK(C34),"",INDEX('Výsledková listina'!$H:$I,MATCH($C34,'Výsledková listina'!$C:$C,0),2))</f>
      </c>
      <c r="F34" s="215">
        <f>IF(ISBLANK($A34),"",SUM(D34:D36))</f>
      </c>
      <c r="G34" s="215">
        <f>IF(ISBLANK($A34),"",SUM(E34:E36))</f>
      </c>
      <c r="H34" s="209">
        <f>IF(ISBLANK($A34),"",RANK(G34,G:G,1))</f>
      </c>
      <c r="I34" s="136">
        <f>IF(ISBLANK(C34),"",INDEX('Výsledková listina'!$L:$M,MATCH($C34,'Výsledková listina'!$C:$C,0),1))</f>
      </c>
      <c r="J34" s="137">
        <f>IF(ISBLANK(C34),"",INDEX('Výsledková listina'!$L:$M,MATCH($C34,'Výsledková listina'!$C:$C,0),2))</f>
      </c>
      <c r="K34" s="215">
        <f>IF(ISBLANK($A34),"",SUM(I34:I36))</f>
      </c>
      <c r="L34" s="215">
        <f>IF(ISBLANK($A34),"",SUM(J34:J36))</f>
      </c>
      <c r="M34" s="217">
        <f>IF(ISBLANK($A34),"",RANK(L34,L:L,1))</f>
      </c>
      <c r="N34" s="203">
        <f>IF(ISBLANK($A34),"",SUM(F34,K34))</f>
      </c>
      <c r="O34" s="206">
        <f>IF(ISBLANK($A34),"",SUM(G34,L34))</f>
      </c>
      <c r="P34" s="209">
        <f>IF(ISBLANK($A34),"",RANK(O34,O:O,1))</f>
      </c>
    </row>
    <row r="35" spans="1:16" ht="12.75" customHeight="1">
      <c r="A35" s="213"/>
      <c r="B35" s="143">
        <f>IF(ISBLANK($C35),"",INDEX('Výsledková listina'!$B:$B,MATCH($C35,'Výsledková listina'!$C:$C,0),1))</f>
      </c>
      <c r="C35" s="146"/>
      <c r="D35" s="140">
        <f>IF(ISBLANK(C35),"",INDEX('Výsledková listina'!$H:$I,MATCH($C35,'Výsledková listina'!$C:$C,0),1))</f>
      </c>
      <c r="E35" s="141">
        <f>IF(ISBLANK(C35),"",INDEX('Výsledková listina'!$H:$I,MATCH($C35,'Výsledková listina'!$C:$C,0),2))</f>
      </c>
      <c r="F35" s="216"/>
      <c r="G35" s="216"/>
      <c r="H35" s="210"/>
      <c r="I35" s="140">
        <f>IF(ISBLANK(C35),"",INDEX('Výsledková listina'!$L:$M,MATCH($C35,'Výsledková listina'!$C:$C,0),1))</f>
      </c>
      <c r="J35" s="141">
        <f>IF(ISBLANK(C35),"",INDEX('Výsledková listina'!$L:$M,MATCH($C35,'Výsledková listina'!$C:$C,0),2))</f>
      </c>
      <c r="K35" s="216"/>
      <c r="L35" s="216"/>
      <c r="M35" s="210"/>
      <c r="N35" s="204"/>
      <c r="O35" s="207"/>
      <c r="P35" s="210"/>
    </row>
    <row r="36" spans="1:16" ht="13.5" customHeight="1" thickBot="1">
      <c r="A36" s="214"/>
      <c r="B36" s="144">
        <f>IF(ISBLANK($C36),"",INDEX('Výsledková listina'!$B:$B,MATCH($C36,'Výsledková listina'!$C:$C,0),1))</f>
      </c>
      <c r="C36" s="147"/>
      <c r="D36" s="138">
        <f>IF(ISBLANK(C36),"",INDEX('Výsledková listina'!$H:$I,MATCH($C36,'Výsledková listina'!$C:$C,0),1))</f>
      </c>
      <c r="E36" s="139">
        <f>IF(ISBLANK(C36),"",INDEX('Výsledková listina'!$H:$I,MATCH($C36,'Výsledková listina'!$C:$C,0),2))</f>
      </c>
      <c r="F36" s="187"/>
      <c r="G36" s="187"/>
      <c r="H36" s="211"/>
      <c r="I36" s="138">
        <f>IF(ISBLANK(C36),"",INDEX('Výsledková listina'!$L:$M,MATCH($C36,'Výsledková listina'!$C:$C,0),1))</f>
      </c>
      <c r="J36" s="139">
        <f>IF(ISBLANK(C36),"",INDEX('Výsledková listina'!$L:$M,MATCH($C36,'Výsledková listina'!$C:$C,0),2))</f>
      </c>
      <c r="K36" s="187"/>
      <c r="L36" s="187"/>
      <c r="M36" s="218"/>
      <c r="N36" s="205"/>
      <c r="O36" s="208"/>
      <c r="P36" s="211"/>
    </row>
    <row r="37" spans="1:16" ht="12.75" customHeight="1">
      <c r="A37" s="212"/>
      <c r="B37" s="142">
        <f>IF(ISBLANK($C37),"",INDEX('Výsledková listina'!$B:$B,MATCH($C37,'Výsledková listina'!$C:$C,0),1))</f>
      </c>
      <c r="C37" s="145"/>
      <c r="D37" s="136">
        <f>IF(ISBLANK(C37),"",INDEX('Výsledková listina'!$H:$I,MATCH($C37,'Výsledková listina'!$C:$C,0),1))</f>
      </c>
      <c r="E37" s="137">
        <f>IF(ISBLANK(C37),"",INDEX('Výsledková listina'!$H:$I,MATCH($C37,'Výsledková listina'!$C:$C,0),2))</f>
      </c>
      <c r="F37" s="215">
        <f>IF(ISBLANK($A37),"",SUM(D37:D39))</f>
      </c>
      <c r="G37" s="215">
        <f>IF(ISBLANK($A37),"",SUM(E37:E39))</f>
      </c>
      <c r="H37" s="209">
        <f>IF(ISBLANK($A37),"",RANK(G37,G:G,1))</f>
      </c>
      <c r="I37" s="136">
        <f>IF(ISBLANK(C37),"",INDEX('Výsledková listina'!$L:$M,MATCH($C37,'Výsledková listina'!$C:$C,0),1))</f>
      </c>
      <c r="J37" s="137">
        <f>IF(ISBLANK(C37),"",INDEX('Výsledková listina'!$L:$M,MATCH($C37,'Výsledková listina'!$C:$C,0),2))</f>
      </c>
      <c r="K37" s="215">
        <f>IF(ISBLANK($A37),"",SUM(I37:I39))</f>
      </c>
      <c r="L37" s="215">
        <f>IF(ISBLANK($A37),"",SUM(J37:J39))</f>
      </c>
      <c r="M37" s="217">
        <f>IF(ISBLANK($A37),"",RANK(L37,L:L,1))</f>
      </c>
      <c r="N37" s="203">
        <f>IF(ISBLANK($A37),"",SUM(F37,K37))</f>
      </c>
      <c r="O37" s="206">
        <f>IF(ISBLANK($A37),"",SUM(G37,L37))</f>
      </c>
      <c r="P37" s="209">
        <f>IF(ISBLANK($A37),"",RANK(O37,O:O,1))</f>
      </c>
    </row>
    <row r="38" spans="1:16" ht="12.75" customHeight="1">
      <c r="A38" s="213"/>
      <c r="B38" s="143">
        <f>IF(ISBLANK($C38),"",INDEX('Výsledková listina'!$B:$B,MATCH($C38,'Výsledková listina'!$C:$C,0),1))</f>
      </c>
      <c r="C38" s="146"/>
      <c r="D38" s="140">
        <f>IF(ISBLANK(C38),"",INDEX('Výsledková listina'!$H:$I,MATCH($C38,'Výsledková listina'!$C:$C,0),1))</f>
      </c>
      <c r="E38" s="141">
        <f>IF(ISBLANK(C38),"",INDEX('Výsledková listina'!$H:$I,MATCH($C38,'Výsledková listina'!$C:$C,0),2))</f>
      </c>
      <c r="F38" s="216"/>
      <c r="G38" s="216"/>
      <c r="H38" s="210"/>
      <c r="I38" s="140">
        <f>IF(ISBLANK(C38),"",INDEX('Výsledková listina'!$L:$M,MATCH($C38,'Výsledková listina'!$C:$C,0),1))</f>
      </c>
      <c r="J38" s="141">
        <f>IF(ISBLANK(C38),"",INDEX('Výsledková listina'!$L:$M,MATCH($C38,'Výsledková listina'!$C:$C,0),2))</f>
      </c>
      <c r="K38" s="216"/>
      <c r="L38" s="216"/>
      <c r="M38" s="210"/>
      <c r="N38" s="204"/>
      <c r="O38" s="207"/>
      <c r="P38" s="210"/>
    </row>
    <row r="39" spans="1:16" ht="13.5" customHeight="1" thickBot="1">
      <c r="A39" s="214"/>
      <c r="B39" s="144">
        <f>IF(ISBLANK($C39),"",INDEX('Výsledková listina'!$B:$B,MATCH($C39,'Výsledková listina'!$C:$C,0),1))</f>
      </c>
      <c r="C39" s="147"/>
      <c r="D39" s="138">
        <f>IF(ISBLANK(C39),"",INDEX('Výsledková listina'!$H:$I,MATCH($C39,'Výsledková listina'!$C:$C,0),1))</f>
      </c>
      <c r="E39" s="139">
        <f>IF(ISBLANK(C39),"",INDEX('Výsledková listina'!$H:$I,MATCH($C39,'Výsledková listina'!$C:$C,0),2))</f>
      </c>
      <c r="F39" s="187"/>
      <c r="G39" s="187"/>
      <c r="H39" s="211"/>
      <c r="I39" s="138">
        <f>IF(ISBLANK(C39),"",INDEX('Výsledková listina'!$L:$M,MATCH($C39,'Výsledková listina'!$C:$C,0),1))</f>
      </c>
      <c r="J39" s="139">
        <f>IF(ISBLANK(C39),"",INDEX('Výsledková listina'!$L:$M,MATCH($C39,'Výsledková listina'!$C:$C,0),2))</f>
      </c>
      <c r="K39" s="187"/>
      <c r="L39" s="187"/>
      <c r="M39" s="218"/>
      <c r="N39" s="205"/>
      <c r="O39" s="208"/>
      <c r="P39" s="211"/>
    </row>
    <row r="40" spans="1:16" ht="12.75" customHeight="1">
      <c r="A40" s="212"/>
      <c r="B40" s="142">
        <f>IF(ISBLANK($C40),"",INDEX('Výsledková listina'!$B:$B,MATCH($C40,'Výsledková listina'!$C:$C,0),1))</f>
      </c>
      <c r="C40" s="145"/>
      <c r="D40" s="136">
        <f>IF(ISBLANK(C40),"",INDEX('Výsledková listina'!$H:$I,MATCH($C40,'Výsledková listina'!$C:$C,0),1))</f>
      </c>
      <c r="E40" s="137">
        <f>IF(ISBLANK(C40),"",INDEX('Výsledková listina'!$H:$I,MATCH($C40,'Výsledková listina'!$C:$C,0),2))</f>
      </c>
      <c r="F40" s="215">
        <f>IF(ISBLANK($A40),"",SUM(D40:D42))</f>
      </c>
      <c r="G40" s="215">
        <f>IF(ISBLANK($A40),"",SUM(E40:E42))</f>
      </c>
      <c r="H40" s="209">
        <f>IF(ISBLANK($A40),"",RANK(G40,G:G,1))</f>
      </c>
      <c r="I40" s="136">
        <f>IF(ISBLANK(C40),"",INDEX('Výsledková listina'!$L:$M,MATCH($C40,'Výsledková listina'!$C:$C,0),1))</f>
      </c>
      <c r="J40" s="137">
        <f>IF(ISBLANK(C40),"",INDEX('Výsledková listina'!$L:$M,MATCH($C40,'Výsledková listina'!$C:$C,0),2))</f>
      </c>
      <c r="K40" s="215">
        <f>IF(ISBLANK($A40),"",SUM(I40:I42))</f>
      </c>
      <c r="L40" s="215">
        <f>IF(ISBLANK($A40),"",SUM(J40:J42))</f>
      </c>
      <c r="M40" s="217">
        <f>IF(ISBLANK($A40),"",RANK(L40,L:L,1))</f>
      </c>
      <c r="N40" s="203">
        <f>IF(ISBLANK($A40),"",SUM(F40,K40))</f>
      </c>
      <c r="O40" s="206">
        <f>IF(ISBLANK($A40),"",SUM(G40,L40))</f>
      </c>
      <c r="P40" s="209">
        <f>IF(ISBLANK($A40),"",RANK(O40,O:O,1))</f>
      </c>
    </row>
    <row r="41" spans="1:16" ht="12.75" customHeight="1">
      <c r="A41" s="213"/>
      <c r="B41" s="143">
        <f>IF(ISBLANK($C41),"",INDEX('Výsledková listina'!$B:$B,MATCH($C41,'Výsledková listina'!$C:$C,0),1))</f>
      </c>
      <c r="C41" s="146"/>
      <c r="D41" s="140">
        <f>IF(ISBLANK(C41),"",INDEX('Výsledková listina'!$H:$I,MATCH($C41,'Výsledková listina'!$C:$C,0),1))</f>
      </c>
      <c r="E41" s="141">
        <f>IF(ISBLANK(C41),"",INDEX('Výsledková listina'!$H:$I,MATCH($C41,'Výsledková listina'!$C:$C,0),2))</f>
      </c>
      <c r="F41" s="216"/>
      <c r="G41" s="216"/>
      <c r="H41" s="210"/>
      <c r="I41" s="140">
        <f>IF(ISBLANK(C41),"",INDEX('Výsledková listina'!$L:$M,MATCH($C41,'Výsledková listina'!$C:$C,0),1))</f>
      </c>
      <c r="J41" s="141">
        <f>IF(ISBLANK(C41),"",INDEX('Výsledková listina'!$L:$M,MATCH($C41,'Výsledková listina'!$C:$C,0),2))</f>
      </c>
      <c r="K41" s="216"/>
      <c r="L41" s="216"/>
      <c r="M41" s="210"/>
      <c r="N41" s="204"/>
      <c r="O41" s="207"/>
      <c r="P41" s="210"/>
    </row>
    <row r="42" spans="1:16" ht="13.5" customHeight="1" thickBot="1">
      <c r="A42" s="214"/>
      <c r="B42" s="144">
        <f>IF(ISBLANK($C42),"",INDEX('Výsledková listina'!$B:$B,MATCH($C42,'Výsledková listina'!$C:$C,0),1))</f>
      </c>
      <c r="C42" s="147"/>
      <c r="D42" s="138">
        <f>IF(ISBLANK(C42),"",INDEX('Výsledková listina'!$H:$I,MATCH($C42,'Výsledková listina'!$C:$C,0),1))</f>
      </c>
      <c r="E42" s="139">
        <f>IF(ISBLANK(C42),"",INDEX('Výsledková listina'!$H:$I,MATCH($C42,'Výsledková listina'!$C:$C,0),2))</f>
      </c>
      <c r="F42" s="187"/>
      <c r="G42" s="187"/>
      <c r="H42" s="211"/>
      <c r="I42" s="138">
        <f>IF(ISBLANK(C42),"",INDEX('Výsledková listina'!$L:$M,MATCH($C42,'Výsledková listina'!$C:$C,0),1))</f>
      </c>
      <c r="J42" s="139">
        <f>IF(ISBLANK(C42),"",INDEX('Výsledková listina'!$L:$M,MATCH($C42,'Výsledková listina'!$C:$C,0),2))</f>
      </c>
      <c r="K42" s="187"/>
      <c r="L42" s="187"/>
      <c r="M42" s="218"/>
      <c r="N42" s="205"/>
      <c r="O42" s="208"/>
      <c r="P42" s="211"/>
    </row>
    <row r="43" spans="1:16" ht="12.75" customHeight="1">
      <c r="A43" s="212"/>
      <c r="B43" s="142">
        <f>IF(ISBLANK($C43),"",INDEX('Výsledková listina'!$B:$B,MATCH($C43,'Výsledková listina'!$C:$C,0),1))</f>
      </c>
      <c r="C43" s="145"/>
      <c r="D43" s="136">
        <f>IF(ISBLANK(C43),"",INDEX('Výsledková listina'!$H:$I,MATCH($C43,'Výsledková listina'!$C:$C,0),1))</f>
      </c>
      <c r="E43" s="137">
        <f>IF(ISBLANK(C43),"",INDEX('Výsledková listina'!$H:$I,MATCH($C43,'Výsledková listina'!$C:$C,0),2))</f>
      </c>
      <c r="F43" s="215">
        <f>IF(ISBLANK($A43),"",SUM(D43:D45))</f>
      </c>
      <c r="G43" s="215">
        <f>IF(ISBLANK($A43),"",SUM(E43:E45))</f>
      </c>
      <c r="H43" s="209">
        <f>IF(ISBLANK($A43),"",RANK(G43,G:G,1))</f>
      </c>
      <c r="I43" s="136">
        <f>IF(ISBLANK(C43),"",INDEX('Výsledková listina'!$L:$M,MATCH($C43,'Výsledková listina'!$C:$C,0),1))</f>
      </c>
      <c r="J43" s="137">
        <f>IF(ISBLANK(C43),"",INDEX('Výsledková listina'!$L:$M,MATCH($C43,'Výsledková listina'!$C:$C,0),2))</f>
      </c>
      <c r="K43" s="215">
        <f>IF(ISBLANK($A43),"",SUM(I43:I45))</f>
      </c>
      <c r="L43" s="215">
        <f>IF(ISBLANK($A43),"",SUM(J43:J45))</f>
      </c>
      <c r="M43" s="217">
        <f>IF(ISBLANK($A43),"",RANK(L43,L:L,1))</f>
      </c>
      <c r="N43" s="203">
        <f>IF(ISBLANK($A43),"",SUM(F43,K43))</f>
      </c>
      <c r="O43" s="206">
        <f>IF(ISBLANK($A43),"",SUM(G43,L43))</f>
      </c>
      <c r="P43" s="209">
        <f>IF(ISBLANK($A43),"",RANK(O43,O:O,1))</f>
      </c>
    </row>
    <row r="44" spans="1:16" ht="12.75" customHeight="1">
      <c r="A44" s="213"/>
      <c r="B44" s="143">
        <f>IF(ISBLANK($C44),"",INDEX('Výsledková listina'!$B:$B,MATCH($C44,'Výsledková listina'!$C:$C,0),1))</f>
      </c>
      <c r="C44" s="146"/>
      <c r="D44" s="140">
        <f>IF(ISBLANK(C44),"",INDEX('Výsledková listina'!$H:$I,MATCH($C44,'Výsledková listina'!$C:$C,0),1))</f>
      </c>
      <c r="E44" s="141">
        <f>IF(ISBLANK(C44),"",INDEX('Výsledková listina'!$H:$I,MATCH($C44,'Výsledková listina'!$C:$C,0),2))</f>
      </c>
      <c r="F44" s="216"/>
      <c r="G44" s="216"/>
      <c r="H44" s="210"/>
      <c r="I44" s="140">
        <f>IF(ISBLANK(C44),"",INDEX('Výsledková listina'!$L:$M,MATCH($C44,'Výsledková listina'!$C:$C,0),1))</f>
      </c>
      <c r="J44" s="141">
        <f>IF(ISBLANK(C44),"",INDEX('Výsledková listina'!$L:$M,MATCH($C44,'Výsledková listina'!$C:$C,0),2))</f>
      </c>
      <c r="K44" s="216"/>
      <c r="L44" s="216"/>
      <c r="M44" s="210"/>
      <c r="N44" s="204"/>
      <c r="O44" s="207"/>
      <c r="P44" s="210"/>
    </row>
    <row r="45" spans="1:16" ht="13.5" customHeight="1" thickBot="1">
      <c r="A45" s="214"/>
      <c r="B45" s="144">
        <f>IF(ISBLANK($C45),"",INDEX('Výsledková listina'!$B:$B,MATCH($C45,'Výsledková listina'!$C:$C,0),1))</f>
      </c>
      <c r="C45" s="147"/>
      <c r="D45" s="138">
        <f>IF(ISBLANK(C45),"",INDEX('Výsledková listina'!$H:$I,MATCH($C45,'Výsledková listina'!$C:$C,0),1))</f>
      </c>
      <c r="E45" s="139">
        <f>IF(ISBLANK(C45),"",INDEX('Výsledková listina'!$H:$I,MATCH($C45,'Výsledková listina'!$C:$C,0),2))</f>
      </c>
      <c r="F45" s="187"/>
      <c r="G45" s="187"/>
      <c r="H45" s="211"/>
      <c r="I45" s="138">
        <f>IF(ISBLANK(C45),"",INDEX('Výsledková listina'!$L:$M,MATCH($C45,'Výsledková listina'!$C:$C,0),1))</f>
      </c>
      <c r="J45" s="139">
        <f>IF(ISBLANK(C45),"",INDEX('Výsledková listina'!$L:$M,MATCH($C45,'Výsledková listina'!$C:$C,0),2))</f>
      </c>
      <c r="K45" s="187"/>
      <c r="L45" s="187"/>
      <c r="M45" s="218"/>
      <c r="N45" s="205"/>
      <c r="O45" s="208"/>
      <c r="P45" s="211"/>
    </row>
    <row r="46" spans="1:16" ht="12.75" customHeight="1">
      <c r="A46" s="212"/>
      <c r="B46" s="142">
        <f>IF(ISBLANK($C46),"",INDEX('Výsledková listina'!$B:$B,MATCH($C46,'Výsledková listina'!$C:$C,0),1))</f>
      </c>
      <c r="C46" s="145"/>
      <c r="D46" s="136">
        <f>IF(ISBLANK(C46),"",INDEX('Výsledková listina'!$H:$I,MATCH($C46,'Výsledková listina'!$C:$C,0),1))</f>
      </c>
      <c r="E46" s="137">
        <f>IF(ISBLANK(C46),"",INDEX('Výsledková listina'!$H:$I,MATCH($C46,'Výsledková listina'!$C:$C,0),2))</f>
      </c>
      <c r="F46" s="215">
        <f>IF(ISBLANK($A46),"",SUM(D46:D48))</f>
      </c>
      <c r="G46" s="215">
        <f>IF(ISBLANK($A46),"",SUM(E46:E48))</f>
      </c>
      <c r="H46" s="209">
        <f>IF(ISBLANK($A46),"",RANK(G46,G:G,1))</f>
      </c>
      <c r="I46" s="136">
        <f>IF(ISBLANK(C46),"",INDEX('Výsledková listina'!$L:$M,MATCH($C46,'Výsledková listina'!$C:$C,0),1))</f>
      </c>
      <c r="J46" s="137">
        <f>IF(ISBLANK(C46),"",INDEX('Výsledková listina'!$L:$M,MATCH($C46,'Výsledková listina'!$C:$C,0),2))</f>
      </c>
      <c r="K46" s="215">
        <f>IF(ISBLANK($A46),"",SUM(I46:I48))</f>
      </c>
      <c r="L46" s="215">
        <f>IF(ISBLANK($A46),"",SUM(J46:J48))</f>
      </c>
      <c r="M46" s="217">
        <f>IF(ISBLANK($A46),"",RANK(L46,L:L,1))</f>
      </c>
      <c r="N46" s="203">
        <f>IF(ISBLANK($A46),"",SUM(F46,K46))</f>
      </c>
      <c r="O46" s="206">
        <f>IF(ISBLANK($A46),"",SUM(G46,L46))</f>
      </c>
      <c r="P46" s="209">
        <f>IF(ISBLANK($A46),"",RANK(O46,O:O,1))</f>
      </c>
    </row>
    <row r="47" spans="1:16" ht="12.75" customHeight="1">
      <c r="A47" s="213"/>
      <c r="B47" s="143">
        <f>IF(ISBLANK($C47),"",INDEX('Výsledková listina'!$B:$B,MATCH($C47,'Výsledková listina'!$C:$C,0),1))</f>
      </c>
      <c r="C47" s="146"/>
      <c r="D47" s="140">
        <f>IF(ISBLANK(C47),"",INDEX('Výsledková listina'!$H:$I,MATCH($C47,'Výsledková listina'!$C:$C,0),1))</f>
      </c>
      <c r="E47" s="141">
        <f>IF(ISBLANK(C47),"",INDEX('Výsledková listina'!$H:$I,MATCH($C47,'Výsledková listina'!$C:$C,0),2))</f>
      </c>
      <c r="F47" s="216"/>
      <c r="G47" s="216"/>
      <c r="H47" s="210"/>
      <c r="I47" s="140">
        <f>IF(ISBLANK(C47),"",INDEX('Výsledková listina'!$L:$M,MATCH($C47,'Výsledková listina'!$C:$C,0),1))</f>
      </c>
      <c r="J47" s="141">
        <f>IF(ISBLANK(C47),"",INDEX('Výsledková listina'!$L:$M,MATCH($C47,'Výsledková listina'!$C:$C,0),2))</f>
      </c>
      <c r="K47" s="216"/>
      <c r="L47" s="216"/>
      <c r="M47" s="210"/>
      <c r="N47" s="204"/>
      <c r="O47" s="207"/>
      <c r="P47" s="210"/>
    </row>
    <row r="48" spans="1:16" ht="13.5" customHeight="1" thickBot="1">
      <c r="A48" s="214"/>
      <c r="B48" s="144">
        <f>IF(ISBLANK($C48),"",INDEX('Výsledková listina'!$B:$B,MATCH($C48,'Výsledková listina'!$C:$C,0),1))</f>
      </c>
      <c r="C48" s="147"/>
      <c r="D48" s="138">
        <f>IF(ISBLANK(C48),"",INDEX('Výsledková listina'!$H:$I,MATCH($C48,'Výsledková listina'!$C:$C,0),1))</f>
      </c>
      <c r="E48" s="139">
        <f>IF(ISBLANK(C48),"",INDEX('Výsledková listina'!$H:$I,MATCH($C48,'Výsledková listina'!$C:$C,0),2))</f>
      </c>
      <c r="F48" s="187"/>
      <c r="G48" s="187"/>
      <c r="H48" s="211"/>
      <c r="I48" s="138">
        <f>IF(ISBLANK(C48),"",INDEX('Výsledková listina'!$L:$M,MATCH($C48,'Výsledková listina'!$C:$C,0),1))</f>
      </c>
      <c r="J48" s="139">
        <f>IF(ISBLANK(C48),"",INDEX('Výsledková listina'!$L:$M,MATCH($C48,'Výsledková listina'!$C:$C,0),2))</f>
      </c>
      <c r="K48" s="187"/>
      <c r="L48" s="187"/>
      <c r="M48" s="218"/>
      <c r="N48" s="205"/>
      <c r="O48" s="208"/>
      <c r="P48" s="211"/>
    </row>
    <row r="49" spans="1:16" ht="12.75" customHeight="1">
      <c r="A49" s="212"/>
      <c r="B49" s="142">
        <f>IF(ISBLANK($C49),"",INDEX('Výsledková listina'!$B:$B,MATCH($C49,'Výsledková listina'!$C:$C,0),1))</f>
      </c>
      <c r="C49" s="145"/>
      <c r="D49" s="136">
        <f>IF(ISBLANK(C49),"",INDEX('Výsledková listina'!$H:$I,MATCH($C49,'Výsledková listina'!$C:$C,0),1))</f>
      </c>
      <c r="E49" s="137">
        <f>IF(ISBLANK(C49),"",INDEX('Výsledková listina'!$H:$I,MATCH($C49,'Výsledková listina'!$C:$C,0),2))</f>
      </c>
      <c r="F49" s="215">
        <f>IF(ISBLANK($A49),"",SUM(D49:D51))</f>
      </c>
      <c r="G49" s="215">
        <f>IF(ISBLANK($A49),"",SUM(E49:E51))</f>
      </c>
      <c r="H49" s="209">
        <f>IF(ISBLANK($A49),"",RANK(G49,G:G,1))</f>
      </c>
      <c r="I49" s="136">
        <f>IF(ISBLANK(C49),"",INDEX('Výsledková listina'!$L:$M,MATCH($C49,'Výsledková listina'!$C:$C,0),1))</f>
      </c>
      <c r="J49" s="137">
        <f>IF(ISBLANK(C49),"",INDEX('Výsledková listina'!$L:$M,MATCH($C49,'Výsledková listina'!$C:$C,0),2))</f>
      </c>
      <c r="K49" s="215">
        <f>IF(ISBLANK($A49),"",SUM(I49:I51))</f>
      </c>
      <c r="L49" s="215">
        <f>IF(ISBLANK($A49),"",SUM(J49:J51))</f>
      </c>
      <c r="M49" s="217">
        <f>IF(ISBLANK($A49),"",RANK(L49,L:L,1))</f>
      </c>
      <c r="N49" s="203">
        <f>IF(ISBLANK($A49),"",SUM(F49,K49))</f>
      </c>
      <c r="O49" s="206">
        <f>IF(ISBLANK($A49),"",SUM(G49,L49))</f>
      </c>
      <c r="P49" s="209">
        <f>IF(ISBLANK($A49),"",RANK(O49,O:O,1))</f>
      </c>
    </row>
    <row r="50" spans="1:16" ht="12.75" customHeight="1">
      <c r="A50" s="213"/>
      <c r="B50" s="143">
        <f>IF(ISBLANK($C50),"",INDEX('Výsledková listina'!$B:$B,MATCH($C50,'Výsledková listina'!$C:$C,0),1))</f>
      </c>
      <c r="C50" s="146"/>
      <c r="D50" s="140">
        <f>IF(ISBLANK(C50),"",INDEX('Výsledková listina'!$H:$I,MATCH($C50,'Výsledková listina'!$C:$C,0),1))</f>
      </c>
      <c r="E50" s="141">
        <f>IF(ISBLANK(C50),"",INDEX('Výsledková listina'!$H:$I,MATCH($C50,'Výsledková listina'!$C:$C,0),2))</f>
      </c>
      <c r="F50" s="216"/>
      <c r="G50" s="216"/>
      <c r="H50" s="210"/>
      <c r="I50" s="140">
        <f>IF(ISBLANK(C50),"",INDEX('Výsledková listina'!$L:$M,MATCH($C50,'Výsledková listina'!$C:$C,0),1))</f>
      </c>
      <c r="J50" s="141">
        <f>IF(ISBLANK(C50),"",INDEX('Výsledková listina'!$L:$M,MATCH($C50,'Výsledková listina'!$C:$C,0),2))</f>
      </c>
      <c r="K50" s="216"/>
      <c r="L50" s="216"/>
      <c r="M50" s="210"/>
      <c r="N50" s="204"/>
      <c r="O50" s="207"/>
      <c r="P50" s="210"/>
    </row>
    <row r="51" spans="1:16" ht="13.5" customHeight="1" thickBot="1">
      <c r="A51" s="214"/>
      <c r="B51" s="144">
        <f>IF(ISBLANK($C51),"",INDEX('Výsledková listina'!$B:$B,MATCH($C51,'Výsledková listina'!$C:$C,0),1))</f>
      </c>
      <c r="C51" s="147"/>
      <c r="D51" s="138">
        <f>IF(ISBLANK(C51),"",INDEX('Výsledková listina'!$H:$I,MATCH($C51,'Výsledková listina'!$C:$C,0),1))</f>
      </c>
      <c r="E51" s="139">
        <f>IF(ISBLANK(C51),"",INDEX('Výsledková listina'!$H:$I,MATCH($C51,'Výsledková listina'!$C:$C,0),2))</f>
      </c>
      <c r="F51" s="187"/>
      <c r="G51" s="187"/>
      <c r="H51" s="211"/>
      <c r="I51" s="138">
        <f>IF(ISBLANK(C51),"",INDEX('Výsledková listina'!$L:$M,MATCH($C51,'Výsledková listina'!$C:$C,0),1))</f>
      </c>
      <c r="J51" s="139">
        <f>IF(ISBLANK(C51),"",INDEX('Výsledková listina'!$L:$M,MATCH($C51,'Výsledková listina'!$C:$C,0),2))</f>
      </c>
      <c r="K51" s="187"/>
      <c r="L51" s="187"/>
      <c r="M51" s="218"/>
      <c r="N51" s="205"/>
      <c r="O51" s="208"/>
      <c r="P51" s="211"/>
    </row>
    <row r="52" spans="1:16" ht="12.75" customHeight="1">
      <c r="A52" s="212"/>
      <c r="B52" s="142">
        <f>IF(ISBLANK($C52),"",INDEX('Výsledková listina'!$B:$B,MATCH($C52,'Výsledková listina'!$C:$C,0),1))</f>
      </c>
      <c r="C52" s="145"/>
      <c r="D52" s="136">
        <f>IF(ISBLANK(C52),"",INDEX('Výsledková listina'!$H:$I,MATCH($C52,'Výsledková listina'!$C:$C,0),1))</f>
      </c>
      <c r="E52" s="137">
        <f>IF(ISBLANK(C52),"",INDEX('Výsledková listina'!$H:$I,MATCH($C52,'Výsledková listina'!$C:$C,0),2))</f>
      </c>
      <c r="F52" s="215">
        <f>IF(ISBLANK($A52),"",SUM(D52:D54))</f>
      </c>
      <c r="G52" s="215">
        <f>IF(ISBLANK($A52),"",SUM(E52:E54))</f>
      </c>
      <c r="H52" s="209">
        <f>IF(ISBLANK($A52),"",RANK(G52,G:G,1))</f>
      </c>
      <c r="I52" s="136">
        <f>IF(ISBLANK(C52),"",INDEX('Výsledková listina'!$L:$M,MATCH($C52,'Výsledková listina'!$C:$C,0),1))</f>
      </c>
      <c r="J52" s="137">
        <f>IF(ISBLANK(C52),"",INDEX('Výsledková listina'!$L:$M,MATCH($C52,'Výsledková listina'!$C:$C,0),2))</f>
      </c>
      <c r="K52" s="215">
        <f>IF(ISBLANK($A52),"",SUM(I52:I54))</f>
      </c>
      <c r="L52" s="215">
        <f>IF(ISBLANK($A52),"",SUM(J52:J54))</f>
      </c>
      <c r="M52" s="217">
        <f>IF(ISBLANK($A52),"",RANK(L52,L:L,1))</f>
      </c>
      <c r="N52" s="203">
        <f>IF(ISBLANK($A52),"",SUM(F52,K52))</f>
      </c>
      <c r="O52" s="206">
        <f>IF(ISBLANK($A52),"",SUM(G52,L52))</f>
      </c>
      <c r="P52" s="209">
        <f>IF(ISBLANK($A52),"",RANK(O52,O:O,1))</f>
      </c>
    </row>
    <row r="53" spans="1:16" ht="12.75" customHeight="1">
      <c r="A53" s="213"/>
      <c r="B53" s="143">
        <f>IF(ISBLANK($C53),"",INDEX('Výsledková listina'!$B:$B,MATCH($C53,'Výsledková listina'!$C:$C,0),1))</f>
      </c>
      <c r="C53" s="146"/>
      <c r="D53" s="140">
        <f>IF(ISBLANK(C53),"",INDEX('Výsledková listina'!$H:$I,MATCH($C53,'Výsledková listina'!$C:$C,0),1))</f>
      </c>
      <c r="E53" s="141">
        <f>IF(ISBLANK(C53),"",INDEX('Výsledková listina'!$H:$I,MATCH($C53,'Výsledková listina'!$C:$C,0),2))</f>
      </c>
      <c r="F53" s="216"/>
      <c r="G53" s="216"/>
      <c r="H53" s="210"/>
      <c r="I53" s="140">
        <f>IF(ISBLANK(C53),"",INDEX('Výsledková listina'!$L:$M,MATCH($C53,'Výsledková listina'!$C:$C,0),1))</f>
      </c>
      <c r="J53" s="141">
        <f>IF(ISBLANK(C53),"",INDEX('Výsledková listina'!$L:$M,MATCH($C53,'Výsledková listina'!$C:$C,0),2))</f>
      </c>
      <c r="K53" s="216"/>
      <c r="L53" s="216"/>
      <c r="M53" s="210"/>
      <c r="N53" s="204"/>
      <c r="O53" s="207"/>
      <c r="P53" s="210"/>
    </row>
    <row r="54" spans="1:16" ht="13.5" customHeight="1" thickBot="1">
      <c r="A54" s="214"/>
      <c r="B54" s="144">
        <f>IF(ISBLANK($C54),"",INDEX('Výsledková listina'!$B:$B,MATCH($C54,'Výsledková listina'!$C:$C,0),1))</f>
      </c>
      <c r="C54" s="147"/>
      <c r="D54" s="138">
        <f>IF(ISBLANK(C54),"",INDEX('Výsledková listina'!$H:$I,MATCH($C54,'Výsledková listina'!$C:$C,0),1))</f>
      </c>
      <c r="E54" s="139">
        <f>IF(ISBLANK(C54),"",INDEX('Výsledková listina'!$H:$I,MATCH($C54,'Výsledková listina'!$C:$C,0),2))</f>
      </c>
      <c r="F54" s="187"/>
      <c r="G54" s="187"/>
      <c r="H54" s="211"/>
      <c r="I54" s="138">
        <f>IF(ISBLANK(C54),"",INDEX('Výsledková listina'!$L:$M,MATCH($C54,'Výsledková listina'!$C:$C,0),1))</f>
      </c>
      <c r="J54" s="139">
        <f>IF(ISBLANK(C54),"",INDEX('Výsledková listina'!$L:$M,MATCH($C54,'Výsledková listina'!$C:$C,0),2))</f>
      </c>
      <c r="K54" s="187"/>
      <c r="L54" s="187"/>
      <c r="M54" s="218"/>
      <c r="N54" s="205"/>
      <c r="O54" s="208"/>
      <c r="P54" s="211"/>
    </row>
    <row r="55" spans="1:16" ht="12.75" customHeight="1">
      <c r="A55" s="212"/>
      <c r="B55" s="142">
        <f>IF(ISBLANK($C55),"",INDEX('Výsledková listina'!$B:$B,MATCH($C55,'Výsledková listina'!$C:$C,0),1))</f>
      </c>
      <c r="C55" s="145"/>
      <c r="D55" s="136">
        <f>IF(ISBLANK(C55),"",INDEX('Výsledková listina'!$H:$I,MATCH($C55,'Výsledková listina'!$C:$C,0),1))</f>
      </c>
      <c r="E55" s="137">
        <f>IF(ISBLANK(C55),"",INDEX('Výsledková listina'!$H:$I,MATCH($C55,'Výsledková listina'!$C:$C,0),2))</f>
      </c>
      <c r="F55" s="215">
        <f>IF(ISBLANK($A55),"",SUM(D55:D57))</f>
      </c>
      <c r="G55" s="215">
        <f>IF(ISBLANK($A55),"",SUM(E55:E57))</f>
      </c>
      <c r="H55" s="209">
        <f>IF(ISBLANK($A55),"",RANK(G55,G:G,1))</f>
      </c>
      <c r="I55" s="136">
        <f>IF(ISBLANK(C55),"",INDEX('Výsledková listina'!$L:$M,MATCH($C55,'Výsledková listina'!$C:$C,0),1))</f>
      </c>
      <c r="J55" s="137">
        <f>IF(ISBLANK(C55),"",INDEX('Výsledková listina'!$L:$M,MATCH($C55,'Výsledková listina'!$C:$C,0),2))</f>
      </c>
      <c r="K55" s="215">
        <f>IF(ISBLANK($A55),"",SUM(I55:I57))</f>
      </c>
      <c r="L55" s="215">
        <f>IF(ISBLANK($A55),"",SUM(J55:J57))</f>
      </c>
      <c r="M55" s="217">
        <f>IF(ISBLANK($A55),"",RANK(L55,L:L,1))</f>
      </c>
      <c r="N55" s="203">
        <f>IF(ISBLANK($A55),"",SUM(F55,K55))</f>
      </c>
      <c r="O55" s="206">
        <f>IF(ISBLANK($A55),"",SUM(G55,L55))</f>
      </c>
      <c r="P55" s="209">
        <f>IF(ISBLANK($A55),"",RANK(O55,O:O,1))</f>
      </c>
    </row>
    <row r="56" spans="1:16" ht="12.75" customHeight="1">
      <c r="A56" s="213"/>
      <c r="B56" s="143">
        <f>IF(ISBLANK($C56),"",INDEX('Výsledková listina'!$B:$B,MATCH($C56,'Výsledková listina'!$C:$C,0),1))</f>
      </c>
      <c r="C56" s="146"/>
      <c r="D56" s="140">
        <f>IF(ISBLANK(C56),"",INDEX('Výsledková listina'!$H:$I,MATCH($C56,'Výsledková listina'!$C:$C,0),1))</f>
      </c>
      <c r="E56" s="141">
        <f>IF(ISBLANK(C56),"",INDEX('Výsledková listina'!$H:$I,MATCH($C56,'Výsledková listina'!$C:$C,0),2))</f>
      </c>
      <c r="F56" s="216"/>
      <c r="G56" s="216"/>
      <c r="H56" s="210"/>
      <c r="I56" s="140">
        <f>IF(ISBLANK(C56),"",INDEX('Výsledková listina'!$L:$M,MATCH($C56,'Výsledková listina'!$C:$C,0),1))</f>
      </c>
      <c r="J56" s="141">
        <f>IF(ISBLANK(C56),"",INDEX('Výsledková listina'!$L:$M,MATCH($C56,'Výsledková listina'!$C:$C,0),2))</f>
      </c>
      <c r="K56" s="216"/>
      <c r="L56" s="216"/>
      <c r="M56" s="210"/>
      <c r="N56" s="204"/>
      <c r="O56" s="207"/>
      <c r="P56" s="210"/>
    </row>
    <row r="57" spans="1:16" ht="13.5" customHeight="1" thickBot="1">
      <c r="A57" s="214"/>
      <c r="B57" s="144">
        <f>IF(ISBLANK($C57),"",INDEX('Výsledková listina'!$B:$B,MATCH($C57,'Výsledková listina'!$C:$C,0),1))</f>
      </c>
      <c r="C57" s="147"/>
      <c r="D57" s="138">
        <f>IF(ISBLANK(C57),"",INDEX('Výsledková listina'!$H:$I,MATCH($C57,'Výsledková listina'!$C:$C,0),1))</f>
      </c>
      <c r="E57" s="139">
        <f>IF(ISBLANK(C57),"",INDEX('Výsledková listina'!$H:$I,MATCH($C57,'Výsledková listina'!$C:$C,0),2))</f>
      </c>
      <c r="F57" s="187"/>
      <c r="G57" s="187"/>
      <c r="H57" s="211"/>
      <c r="I57" s="138">
        <f>IF(ISBLANK(C57),"",INDEX('Výsledková listina'!$L:$M,MATCH($C57,'Výsledková listina'!$C:$C,0),1))</f>
      </c>
      <c r="J57" s="139">
        <f>IF(ISBLANK(C57),"",INDEX('Výsledková listina'!$L:$M,MATCH($C57,'Výsledková listina'!$C:$C,0),2))</f>
      </c>
      <c r="K57" s="187"/>
      <c r="L57" s="187"/>
      <c r="M57" s="218"/>
      <c r="N57" s="205"/>
      <c r="O57" s="208"/>
      <c r="P57" s="211"/>
    </row>
    <row r="58" spans="1:16" ht="12.75" customHeight="1">
      <c r="A58" s="212"/>
      <c r="B58" s="142">
        <f>IF(ISBLANK($C58),"",INDEX('Výsledková listina'!$B:$B,MATCH($C58,'Výsledková listina'!$C:$C,0),1))</f>
      </c>
      <c r="C58" s="145"/>
      <c r="D58" s="136">
        <f>IF(ISBLANK(C58),"",INDEX('Výsledková listina'!$H:$I,MATCH($C58,'Výsledková listina'!$C:$C,0),1))</f>
      </c>
      <c r="E58" s="137">
        <f>IF(ISBLANK(C58),"",INDEX('Výsledková listina'!$H:$I,MATCH($C58,'Výsledková listina'!$C:$C,0),2))</f>
      </c>
      <c r="F58" s="215">
        <f>IF(ISBLANK($A58),"",SUM(D58:D60))</f>
      </c>
      <c r="G58" s="215">
        <f>IF(ISBLANK($A58),"",SUM(E58:E60))</f>
      </c>
      <c r="H58" s="209">
        <f>IF(ISBLANK($A58),"",RANK(G58,G:G,1))</f>
      </c>
      <c r="I58" s="136">
        <f>IF(ISBLANK(C58),"",INDEX('Výsledková listina'!$L:$M,MATCH($C58,'Výsledková listina'!$C:$C,0),1))</f>
      </c>
      <c r="J58" s="137">
        <f>IF(ISBLANK(C58),"",INDEX('Výsledková listina'!$L:$M,MATCH($C58,'Výsledková listina'!$C:$C,0),2))</f>
      </c>
      <c r="K58" s="215">
        <f>IF(ISBLANK($A58),"",SUM(I58:I60))</f>
      </c>
      <c r="L58" s="215">
        <f>IF(ISBLANK($A58),"",SUM(J58:J60))</f>
      </c>
      <c r="M58" s="217">
        <f>IF(ISBLANK($A58),"",RANK(L58,L:L,1))</f>
      </c>
      <c r="N58" s="203">
        <f>IF(ISBLANK($A58),"",SUM(F58,K58))</f>
      </c>
      <c r="O58" s="206">
        <f>IF(ISBLANK($A58),"",SUM(G58,L58))</f>
      </c>
      <c r="P58" s="209">
        <f>IF(ISBLANK($A58),"",RANK(O58,O:O,1))</f>
      </c>
    </row>
    <row r="59" spans="1:16" ht="12.75" customHeight="1">
      <c r="A59" s="213"/>
      <c r="B59" s="143">
        <f>IF(ISBLANK($C59),"",INDEX('Výsledková listina'!$B:$B,MATCH($C59,'Výsledková listina'!$C:$C,0),1))</f>
      </c>
      <c r="C59" s="146"/>
      <c r="D59" s="140">
        <f>IF(ISBLANK(C59),"",INDEX('Výsledková listina'!$H:$I,MATCH($C59,'Výsledková listina'!$C:$C,0),1))</f>
      </c>
      <c r="E59" s="141">
        <f>IF(ISBLANK(C59),"",INDEX('Výsledková listina'!$H:$I,MATCH($C59,'Výsledková listina'!$C:$C,0),2))</f>
      </c>
      <c r="F59" s="216"/>
      <c r="G59" s="216"/>
      <c r="H59" s="210"/>
      <c r="I59" s="140">
        <f>IF(ISBLANK(C59),"",INDEX('Výsledková listina'!$L:$M,MATCH($C59,'Výsledková listina'!$C:$C,0),1))</f>
      </c>
      <c r="J59" s="141">
        <f>IF(ISBLANK(C59),"",INDEX('Výsledková listina'!$L:$M,MATCH($C59,'Výsledková listina'!$C:$C,0),2))</f>
      </c>
      <c r="K59" s="216"/>
      <c r="L59" s="216"/>
      <c r="M59" s="210"/>
      <c r="N59" s="204"/>
      <c r="O59" s="207"/>
      <c r="P59" s="210"/>
    </row>
    <row r="60" spans="1:16" ht="13.5" customHeight="1" thickBot="1">
      <c r="A60" s="214"/>
      <c r="B60" s="144">
        <f>IF(ISBLANK($C60),"",INDEX('Výsledková listina'!$B:$B,MATCH($C60,'Výsledková listina'!$C:$C,0),1))</f>
      </c>
      <c r="C60" s="147"/>
      <c r="D60" s="138">
        <f>IF(ISBLANK(C60),"",INDEX('Výsledková listina'!$H:$I,MATCH($C60,'Výsledková listina'!$C:$C,0),1))</f>
      </c>
      <c r="E60" s="139">
        <f>IF(ISBLANK(C60),"",INDEX('Výsledková listina'!$H:$I,MATCH($C60,'Výsledková listina'!$C:$C,0),2))</f>
      </c>
      <c r="F60" s="187"/>
      <c r="G60" s="187"/>
      <c r="H60" s="211"/>
      <c r="I60" s="138">
        <f>IF(ISBLANK(C60),"",INDEX('Výsledková listina'!$L:$M,MATCH($C60,'Výsledková listina'!$C:$C,0),1))</f>
      </c>
      <c r="J60" s="139">
        <f>IF(ISBLANK(C60),"",INDEX('Výsledková listina'!$L:$M,MATCH($C60,'Výsledková listina'!$C:$C,0),2))</f>
      </c>
      <c r="K60" s="187"/>
      <c r="L60" s="187"/>
      <c r="M60" s="218"/>
      <c r="N60" s="205"/>
      <c r="O60" s="208"/>
      <c r="P60" s="211"/>
    </row>
    <row r="61" spans="1:16" ht="12.75" customHeight="1">
      <c r="A61" s="212"/>
      <c r="B61" s="142">
        <f>IF(ISBLANK($C61),"",INDEX('Výsledková listina'!$B:$B,MATCH($C61,'Výsledková listina'!$C:$C,0),1))</f>
      </c>
      <c r="C61" s="145"/>
      <c r="D61" s="136">
        <f>IF(ISBLANK(C61),"",INDEX('Výsledková listina'!$H:$I,MATCH($C61,'Výsledková listina'!$C:$C,0),1))</f>
      </c>
      <c r="E61" s="137">
        <f>IF(ISBLANK(C61),"",INDEX('Výsledková listina'!$H:$I,MATCH($C61,'Výsledková listina'!$C:$C,0),2))</f>
      </c>
      <c r="F61" s="215">
        <f>IF(ISBLANK($A61),"",SUM(D61:D63))</f>
      </c>
      <c r="G61" s="215">
        <f>IF(ISBLANK($A61),"",SUM(E61:E63))</f>
      </c>
      <c r="H61" s="209">
        <f>IF(ISBLANK($A61),"",RANK(G61,G:G,1))</f>
      </c>
      <c r="I61" s="136">
        <f>IF(ISBLANK(C61),"",INDEX('Výsledková listina'!$L:$M,MATCH($C61,'Výsledková listina'!$C:$C,0),1))</f>
      </c>
      <c r="J61" s="137">
        <f>IF(ISBLANK(C61),"",INDEX('Výsledková listina'!$L:$M,MATCH($C61,'Výsledková listina'!$C:$C,0),2))</f>
      </c>
      <c r="K61" s="215">
        <f>IF(ISBLANK($A61),"",SUM(I61:I63))</f>
      </c>
      <c r="L61" s="215">
        <f>IF(ISBLANK($A61),"",SUM(J61:J63))</f>
      </c>
      <c r="M61" s="217">
        <f>IF(ISBLANK($A61),"",RANK(L61,L:L,1))</f>
      </c>
      <c r="N61" s="203">
        <f>IF(ISBLANK($A61),"",SUM(F61,K61))</f>
      </c>
      <c r="O61" s="206">
        <f>IF(ISBLANK($A61),"",SUM(G61,L61))</f>
      </c>
      <c r="P61" s="209">
        <f>IF(ISBLANK($A61),"",RANK(O61,O:O,1))</f>
      </c>
    </row>
    <row r="62" spans="1:16" ht="12.75" customHeight="1">
      <c r="A62" s="213"/>
      <c r="B62" s="143">
        <f>IF(ISBLANK($C62),"",INDEX('Výsledková listina'!$B:$B,MATCH($C62,'Výsledková listina'!$C:$C,0),1))</f>
      </c>
      <c r="C62" s="146"/>
      <c r="D62" s="140">
        <f>IF(ISBLANK(C62),"",INDEX('Výsledková listina'!$H:$I,MATCH($C62,'Výsledková listina'!$C:$C,0),1))</f>
      </c>
      <c r="E62" s="141">
        <f>IF(ISBLANK(C62),"",INDEX('Výsledková listina'!$H:$I,MATCH($C62,'Výsledková listina'!$C:$C,0),2))</f>
      </c>
      <c r="F62" s="216"/>
      <c r="G62" s="216"/>
      <c r="H62" s="210"/>
      <c r="I62" s="140">
        <f>IF(ISBLANK(C62),"",INDEX('Výsledková listina'!$L:$M,MATCH($C62,'Výsledková listina'!$C:$C,0),1))</f>
      </c>
      <c r="J62" s="141">
        <f>IF(ISBLANK(C62),"",INDEX('Výsledková listina'!$L:$M,MATCH($C62,'Výsledková listina'!$C:$C,0),2))</f>
      </c>
      <c r="K62" s="216"/>
      <c r="L62" s="216"/>
      <c r="M62" s="210"/>
      <c r="N62" s="204"/>
      <c r="O62" s="207"/>
      <c r="P62" s="210"/>
    </row>
    <row r="63" spans="1:16" ht="13.5" customHeight="1" thickBot="1">
      <c r="A63" s="214"/>
      <c r="B63" s="144">
        <f>IF(ISBLANK($C63),"",INDEX('Výsledková listina'!$B:$B,MATCH($C63,'Výsledková listina'!$C:$C,0),1))</f>
      </c>
      <c r="C63" s="147"/>
      <c r="D63" s="138">
        <f>IF(ISBLANK(C63),"",INDEX('Výsledková listina'!$H:$I,MATCH($C63,'Výsledková listina'!$C:$C,0),1))</f>
      </c>
      <c r="E63" s="139">
        <f>IF(ISBLANK(C63),"",INDEX('Výsledková listina'!$H:$I,MATCH($C63,'Výsledková listina'!$C:$C,0),2))</f>
      </c>
      <c r="F63" s="187"/>
      <c r="G63" s="187"/>
      <c r="H63" s="211"/>
      <c r="I63" s="138">
        <f>IF(ISBLANK(C63),"",INDEX('Výsledková listina'!$L:$M,MATCH($C63,'Výsledková listina'!$C:$C,0),1))</f>
      </c>
      <c r="J63" s="139">
        <f>IF(ISBLANK(C63),"",INDEX('Výsledková listina'!$L:$M,MATCH($C63,'Výsledková listina'!$C:$C,0),2))</f>
      </c>
      <c r="K63" s="187"/>
      <c r="L63" s="187"/>
      <c r="M63" s="218"/>
      <c r="N63" s="205"/>
      <c r="O63" s="208"/>
      <c r="P63" s="211"/>
    </row>
    <row r="64" spans="1:16" ht="12.75" customHeight="1">
      <c r="A64" s="212"/>
      <c r="B64" s="142">
        <f>IF(ISBLANK($C64),"",INDEX('Výsledková listina'!$B:$B,MATCH($C64,'Výsledková listina'!$C:$C,0),1))</f>
      </c>
      <c r="C64" s="145"/>
      <c r="D64" s="136">
        <f>IF(ISBLANK(C64),"",INDEX('Výsledková listina'!$H:$I,MATCH($C64,'Výsledková listina'!$C:$C,0),1))</f>
      </c>
      <c r="E64" s="137">
        <f>IF(ISBLANK(C64),"",INDEX('Výsledková listina'!$H:$I,MATCH($C64,'Výsledková listina'!$C:$C,0),2))</f>
      </c>
      <c r="F64" s="215">
        <f>IF(ISBLANK($A64),"",SUM(D64:D66))</f>
      </c>
      <c r="G64" s="215">
        <f>IF(ISBLANK($A64),"",SUM(E64:E66))</f>
      </c>
      <c r="H64" s="209">
        <f>IF(ISBLANK($A64),"",RANK(G64,G:G,1))</f>
      </c>
      <c r="I64" s="136">
        <f>IF(ISBLANK(C64),"",INDEX('Výsledková listina'!$L:$M,MATCH($C64,'Výsledková listina'!$C:$C,0),1))</f>
      </c>
      <c r="J64" s="137">
        <f>IF(ISBLANK(C64),"",INDEX('Výsledková listina'!$L:$M,MATCH($C64,'Výsledková listina'!$C:$C,0),2))</f>
      </c>
      <c r="K64" s="215">
        <f>IF(ISBLANK($A64),"",SUM(I64:I66))</f>
      </c>
      <c r="L64" s="215">
        <f>IF(ISBLANK($A64),"",SUM(J64:J66))</f>
      </c>
      <c r="M64" s="217">
        <f>IF(ISBLANK($A64),"",RANK(L64,L:L,1))</f>
      </c>
      <c r="N64" s="203">
        <f>IF(ISBLANK($A64),"",SUM(F64,K64))</f>
      </c>
      <c r="O64" s="206">
        <f>IF(ISBLANK($A64),"",SUM(G64,L64))</f>
      </c>
      <c r="P64" s="209">
        <f>IF(ISBLANK($A64),"",RANK(O64,O:O,1))</f>
      </c>
    </row>
    <row r="65" spans="1:16" ht="12.75" customHeight="1">
      <c r="A65" s="213"/>
      <c r="B65" s="143">
        <f>IF(ISBLANK($C65),"",INDEX('Výsledková listina'!$B:$B,MATCH($C65,'Výsledková listina'!$C:$C,0),1))</f>
      </c>
      <c r="C65" s="146"/>
      <c r="D65" s="140">
        <f>IF(ISBLANK(C65),"",INDEX('Výsledková listina'!$H:$I,MATCH($C65,'Výsledková listina'!$C:$C,0),1))</f>
      </c>
      <c r="E65" s="141">
        <f>IF(ISBLANK(C65),"",INDEX('Výsledková listina'!$H:$I,MATCH($C65,'Výsledková listina'!$C:$C,0),2))</f>
      </c>
      <c r="F65" s="216"/>
      <c r="G65" s="216"/>
      <c r="H65" s="210"/>
      <c r="I65" s="140">
        <f>IF(ISBLANK(C65),"",INDEX('Výsledková listina'!$L:$M,MATCH($C65,'Výsledková listina'!$C:$C,0),1))</f>
      </c>
      <c r="J65" s="141">
        <f>IF(ISBLANK(C65),"",INDEX('Výsledková listina'!$L:$M,MATCH($C65,'Výsledková listina'!$C:$C,0),2))</f>
      </c>
      <c r="K65" s="216"/>
      <c r="L65" s="216"/>
      <c r="M65" s="210"/>
      <c r="N65" s="204"/>
      <c r="O65" s="207"/>
      <c r="P65" s="210"/>
    </row>
    <row r="66" spans="1:16" ht="13.5" customHeight="1" thickBot="1">
      <c r="A66" s="214"/>
      <c r="B66" s="144">
        <f>IF(ISBLANK($C66),"",INDEX('Výsledková listina'!$B:$B,MATCH($C66,'Výsledková listina'!$C:$C,0),1))</f>
      </c>
      <c r="C66" s="147"/>
      <c r="D66" s="138">
        <f>IF(ISBLANK(C66),"",INDEX('Výsledková listina'!$H:$I,MATCH($C66,'Výsledková listina'!$C:$C,0),1))</f>
      </c>
      <c r="E66" s="139">
        <f>IF(ISBLANK(C66),"",INDEX('Výsledková listina'!$H:$I,MATCH($C66,'Výsledková listina'!$C:$C,0),2))</f>
      </c>
      <c r="F66" s="187"/>
      <c r="G66" s="187"/>
      <c r="H66" s="211"/>
      <c r="I66" s="138">
        <f>IF(ISBLANK(C66),"",INDEX('Výsledková listina'!$L:$M,MATCH($C66,'Výsledková listina'!$C:$C,0),1))</f>
      </c>
      <c r="J66" s="139">
        <f>IF(ISBLANK(C66),"",INDEX('Výsledková listina'!$L:$M,MATCH($C66,'Výsledková listina'!$C:$C,0),2))</f>
      </c>
      <c r="K66" s="187"/>
      <c r="L66" s="187"/>
      <c r="M66" s="218"/>
      <c r="N66" s="205"/>
      <c r="O66" s="208"/>
      <c r="P66" s="211"/>
    </row>
    <row r="67" spans="1:16" ht="12.75" customHeight="1">
      <c r="A67" s="212"/>
      <c r="B67" s="142">
        <f>IF(ISBLANK($C67),"",INDEX('Výsledková listina'!$B:$B,MATCH($C67,'Výsledková listina'!$C:$C,0),1))</f>
      </c>
      <c r="C67" s="145"/>
      <c r="D67" s="136">
        <f>IF(ISBLANK(C67),"",INDEX('Výsledková listina'!$H:$I,MATCH($C67,'Výsledková listina'!$C:$C,0),1))</f>
      </c>
      <c r="E67" s="137">
        <f>IF(ISBLANK(C67),"",INDEX('Výsledková listina'!$H:$I,MATCH($C67,'Výsledková listina'!$C:$C,0),2))</f>
      </c>
      <c r="F67" s="215">
        <f>IF(ISBLANK($A67),"",SUM(D67:D69))</f>
      </c>
      <c r="G67" s="215">
        <f>IF(ISBLANK($A67),"",SUM(E67:E69))</f>
      </c>
      <c r="H67" s="209">
        <f>IF(ISBLANK($A67),"",RANK(G67,G:G,1))</f>
      </c>
      <c r="I67" s="136">
        <f>IF(ISBLANK(C67),"",INDEX('Výsledková listina'!$L:$M,MATCH($C67,'Výsledková listina'!$C:$C,0),1))</f>
      </c>
      <c r="J67" s="137">
        <f>IF(ISBLANK(C67),"",INDEX('Výsledková listina'!$L:$M,MATCH($C67,'Výsledková listina'!$C:$C,0),2))</f>
      </c>
      <c r="K67" s="215">
        <f>IF(ISBLANK($A67),"",SUM(I67:I69))</f>
      </c>
      <c r="L67" s="215">
        <f>IF(ISBLANK($A67),"",SUM(J67:J69))</f>
      </c>
      <c r="M67" s="217">
        <f>IF(ISBLANK($A67),"",RANK(L67,L:L,1))</f>
      </c>
      <c r="N67" s="203">
        <f>IF(ISBLANK($A67),"",SUM(F67,K67))</f>
      </c>
      <c r="O67" s="206">
        <f>IF(ISBLANK($A67),"",SUM(G67,L67))</f>
      </c>
      <c r="P67" s="209">
        <f>IF(ISBLANK($A67),"",RANK(O67,O:O,1))</f>
      </c>
    </row>
    <row r="68" spans="1:16" ht="12.75" customHeight="1">
      <c r="A68" s="213"/>
      <c r="B68" s="143">
        <f>IF(ISBLANK($C68),"",INDEX('Výsledková listina'!$B:$B,MATCH($C68,'Výsledková listina'!$C:$C,0),1))</f>
      </c>
      <c r="C68" s="146"/>
      <c r="D68" s="140">
        <f>IF(ISBLANK(C68),"",INDEX('Výsledková listina'!$H:$I,MATCH($C68,'Výsledková listina'!$C:$C,0),1))</f>
      </c>
      <c r="E68" s="141">
        <f>IF(ISBLANK(C68),"",INDEX('Výsledková listina'!$H:$I,MATCH($C68,'Výsledková listina'!$C:$C,0),2))</f>
      </c>
      <c r="F68" s="216"/>
      <c r="G68" s="216"/>
      <c r="H68" s="210"/>
      <c r="I68" s="140">
        <f>IF(ISBLANK(C68),"",INDEX('Výsledková listina'!$L:$M,MATCH($C68,'Výsledková listina'!$C:$C,0),1))</f>
      </c>
      <c r="J68" s="141">
        <f>IF(ISBLANK(C68),"",INDEX('Výsledková listina'!$L:$M,MATCH($C68,'Výsledková listina'!$C:$C,0),2))</f>
      </c>
      <c r="K68" s="216"/>
      <c r="L68" s="216"/>
      <c r="M68" s="210"/>
      <c r="N68" s="204"/>
      <c r="O68" s="207"/>
      <c r="P68" s="210"/>
    </row>
    <row r="69" spans="1:16" ht="13.5" customHeight="1" thickBot="1">
      <c r="A69" s="214"/>
      <c r="B69" s="144">
        <f>IF(ISBLANK($C69),"",INDEX('Výsledková listina'!$B:$B,MATCH($C69,'Výsledková listina'!$C:$C,0),1))</f>
      </c>
      <c r="C69" s="147"/>
      <c r="D69" s="138">
        <f>IF(ISBLANK(C69),"",INDEX('Výsledková listina'!$H:$I,MATCH($C69,'Výsledková listina'!$C:$C,0),1))</f>
      </c>
      <c r="E69" s="139">
        <f>IF(ISBLANK(C69),"",INDEX('Výsledková listina'!$H:$I,MATCH($C69,'Výsledková listina'!$C:$C,0),2))</f>
      </c>
      <c r="F69" s="187"/>
      <c r="G69" s="187"/>
      <c r="H69" s="211"/>
      <c r="I69" s="138">
        <f>IF(ISBLANK(C69),"",INDEX('Výsledková listina'!$L:$M,MATCH($C69,'Výsledková listina'!$C:$C,0),1))</f>
      </c>
      <c r="J69" s="139">
        <f>IF(ISBLANK(C69),"",INDEX('Výsledková listina'!$L:$M,MATCH($C69,'Výsledková listina'!$C:$C,0),2))</f>
      </c>
      <c r="K69" s="187"/>
      <c r="L69" s="187"/>
      <c r="M69" s="218"/>
      <c r="N69" s="205"/>
      <c r="O69" s="208"/>
      <c r="P69" s="211"/>
    </row>
    <row r="70" spans="1:16" ht="12.75" customHeight="1">
      <c r="A70" s="212"/>
      <c r="B70" s="142">
        <f>IF(ISBLANK($C70),"",INDEX('Výsledková listina'!$B:$B,MATCH($C70,'Výsledková listina'!$C:$C,0),1))</f>
      </c>
      <c r="C70" s="145"/>
      <c r="D70" s="136">
        <f>IF(ISBLANK(C70),"",INDEX('Výsledková listina'!$H:$I,MATCH($C70,'Výsledková listina'!$C:$C,0),1))</f>
      </c>
      <c r="E70" s="137">
        <f>IF(ISBLANK(C70),"",INDEX('Výsledková listina'!$H:$I,MATCH($C70,'Výsledková listina'!$C:$C,0),2))</f>
      </c>
      <c r="F70" s="215">
        <f>IF(ISBLANK($A70),"",SUM(D70:D72))</f>
      </c>
      <c r="G70" s="215">
        <f>IF(ISBLANK($A70),"",SUM(E70:E72))</f>
      </c>
      <c r="H70" s="209">
        <f>IF(ISBLANK($A70),"",RANK(G70,G:G,1))</f>
      </c>
      <c r="I70" s="136">
        <f>IF(ISBLANK(C70),"",INDEX('Výsledková listina'!$L:$M,MATCH($C70,'Výsledková listina'!$C:$C,0),1))</f>
      </c>
      <c r="J70" s="137">
        <f>IF(ISBLANK(C70),"",INDEX('Výsledková listina'!$L:$M,MATCH($C70,'Výsledková listina'!$C:$C,0),2))</f>
      </c>
      <c r="K70" s="215">
        <f>IF(ISBLANK($A70),"",SUM(I70:I72))</f>
      </c>
      <c r="L70" s="215">
        <f>IF(ISBLANK($A70),"",SUM(J70:J72))</f>
      </c>
      <c r="M70" s="217">
        <f>IF(ISBLANK($A70),"",RANK(L70,L:L,1))</f>
      </c>
      <c r="N70" s="203">
        <f>IF(ISBLANK($A70),"",SUM(F70,K70))</f>
      </c>
      <c r="O70" s="206">
        <f>IF(ISBLANK($A70),"",SUM(G70,L70))</f>
      </c>
      <c r="P70" s="209">
        <f>IF(ISBLANK($A70),"",RANK(O70,O:O,1))</f>
      </c>
    </row>
    <row r="71" spans="1:16" ht="12.75" customHeight="1">
      <c r="A71" s="213"/>
      <c r="B71" s="143">
        <f>IF(ISBLANK($C71),"",INDEX('Výsledková listina'!$B:$B,MATCH($C71,'Výsledková listina'!$C:$C,0),1))</f>
      </c>
      <c r="C71" s="146"/>
      <c r="D71" s="140">
        <f>IF(ISBLANK(C71),"",INDEX('Výsledková listina'!$H:$I,MATCH($C71,'Výsledková listina'!$C:$C,0),1))</f>
      </c>
      <c r="E71" s="141">
        <f>IF(ISBLANK(C71),"",INDEX('Výsledková listina'!$H:$I,MATCH($C71,'Výsledková listina'!$C:$C,0),2))</f>
      </c>
      <c r="F71" s="216"/>
      <c r="G71" s="216"/>
      <c r="H71" s="210"/>
      <c r="I71" s="140">
        <f>IF(ISBLANK(C71),"",INDEX('Výsledková listina'!$L:$M,MATCH($C71,'Výsledková listina'!$C:$C,0),1))</f>
      </c>
      <c r="J71" s="141">
        <f>IF(ISBLANK(C71),"",INDEX('Výsledková listina'!$L:$M,MATCH($C71,'Výsledková listina'!$C:$C,0),2))</f>
      </c>
      <c r="K71" s="216"/>
      <c r="L71" s="216"/>
      <c r="M71" s="210"/>
      <c r="N71" s="204"/>
      <c r="O71" s="207"/>
      <c r="P71" s="210"/>
    </row>
    <row r="72" spans="1:16" ht="13.5" customHeight="1" thickBot="1">
      <c r="A72" s="214"/>
      <c r="B72" s="144">
        <f>IF(ISBLANK($C72),"",INDEX('Výsledková listina'!$B:$B,MATCH($C72,'Výsledková listina'!$C:$C,0),1))</f>
      </c>
      <c r="C72" s="147"/>
      <c r="D72" s="138">
        <f>IF(ISBLANK(C72),"",INDEX('Výsledková listina'!$H:$I,MATCH($C72,'Výsledková listina'!$C:$C,0),1))</f>
      </c>
      <c r="E72" s="139">
        <f>IF(ISBLANK(C72),"",INDEX('Výsledková listina'!$H:$I,MATCH($C72,'Výsledková listina'!$C:$C,0),2))</f>
      </c>
      <c r="F72" s="187"/>
      <c r="G72" s="187"/>
      <c r="H72" s="211"/>
      <c r="I72" s="138">
        <f>IF(ISBLANK(C72),"",INDEX('Výsledková listina'!$L:$M,MATCH($C72,'Výsledková listina'!$C:$C,0),1))</f>
      </c>
      <c r="J72" s="139">
        <f>IF(ISBLANK(C72),"",INDEX('Výsledková listina'!$L:$M,MATCH($C72,'Výsledková listina'!$C:$C,0),2))</f>
      </c>
      <c r="K72" s="187"/>
      <c r="L72" s="187"/>
      <c r="M72" s="218"/>
      <c r="N72" s="205"/>
      <c r="O72" s="208"/>
      <c r="P72" s="211"/>
    </row>
    <row r="73" spans="1:16" ht="12.75" customHeight="1">
      <c r="A73" s="212"/>
      <c r="B73" s="142">
        <f>IF(ISBLANK($C73),"",INDEX('Výsledková listina'!$B:$B,MATCH($C73,'Výsledková listina'!$C:$C,0),1))</f>
      </c>
      <c r="C73" s="145"/>
      <c r="D73" s="136">
        <f>IF(ISBLANK(C73),"",INDEX('Výsledková listina'!$H:$I,MATCH($C73,'Výsledková listina'!$C:$C,0),1))</f>
      </c>
      <c r="E73" s="137">
        <f>IF(ISBLANK(C73),"",INDEX('Výsledková listina'!$H:$I,MATCH($C73,'Výsledková listina'!$C:$C,0),2))</f>
      </c>
      <c r="F73" s="215">
        <f>IF(ISBLANK($A73),"",SUM(D73:D75))</f>
      </c>
      <c r="G73" s="215">
        <f>IF(ISBLANK($A73),"",SUM(E73:E75))</f>
      </c>
      <c r="H73" s="209">
        <f>IF(ISBLANK($A73),"",RANK(G73,G:G,1))</f>
      </c>
      <c r="I73" s="136">
        <f>IF(ISBLANK(C73),"",INDEX('Výsledková listina'!$L:$M,MATCH($C73,'Výsledková listina'!$C:$C,0),1))</f>
      </c>
      <c r="J73" s="137">
        <f>IF(ISBLANK(C73),"",INDEX('Výsledková listina'!$L:$M,MATCH($C73,'Výsledková listina'!$C:$C,0),2))</f>
      </c>
      <c r="K73" s="215">
        <f>IF(ISBLANK($A73),"",SUM(I73:I75))</f>
      </c>
      <c r="L73" s="215">
        <f>IF(ISBLANK($A73),"",SUM(J73:J75))</f>
      </c>
      <c r="M73" s="217">
        <f>IF(ISBLANK($A73),"",RANK(L73,L:L,1))</f>
      </c>
      <c r="N73" s="203">
        <f>IF(ISBLANK($A73),"",SUM(F73,K73))</f>
      </c>
      <c r="O73" s="206">
        <f>IF(ISBLANK($A73),"",SUM(G73,L73))</f>
      </c>
      <c r="P73" s="209">
        <f>IF(ISBLANK($A73),"",RANK(O73,O:O,1))</f>
      </c>
    </row>
    <row r="74" spans="1:16" ht="12.75" customHeight="1">
      <c r="A74" s="213"/>
      <c r="B74" s="143">
        <f>IF(ISBLANK($C74),"",INDEX('Výsledková listina'!$B:$B,MATCH($C74,'Výsledková listina'!$C:$C,0),1))</f>
      </c>
      <c r="C74" s="146"/>
      <c r="D74" s="140">
        <f>IF(ISBLANK(C74),"",INDEX('Výsledková listina'!$H:$I,MATCH($C74,'Výsledková listina'!$C:$C,0),1))</f>
      </c>
      <c r="E74" s="141">
        <f>IF(ISBLANK(C74),"",INDEX('Výsledková listina'!$H:$I,MATCH($C74,'Výsledková listina'!$C:$C,0),2))</f>
      </c>
      <c r="F74" s="216"/>
      <c r="G74" s="216"/>
      <c r="H74" s="210"/>
      <c r="I74" s="140">
        <f>IF(ISBLANK(C74),"",INDEX('Výsledková listina'!$L:$M,MATCH($C74,'Výsledková listina'!$C:$C,0),1))</f>
      </c>
      <c r="J74" s="141">
        <f>IF(ISBLANK(C74),"",INDEX('Výsledková listina'!$L:$M,MATCH($C74,'Výsledková listina'!$C:$C,0),2))</f>
      </c>
      <c r="K74" s="216"/>
      <c r="L74" s="216"/>
      <c r="M74" s="210"/>
      <c r="N74" s="204"/>
      <c r="O74" s="207"/>
      <c r="P74" s="210"/>
    </row>
    <row r="75" spans="1:16" ht="13.5" customHeight="1" thickBot="1">
      <c r="A75" s="214"/>
      <c r="B75" s="144">
        <f>IF(ISBLANK($C75),"",INDEX('Výsledková listina'!$B:$B,MATCH($C75,'Výsledková listina'!$C:$C,0),1))</f>
      </c>
      <c r="C75" s="147"/>
      <c r="D75" s="138">
        <f>IF(ISBLANK(C75),"",INDEX('Výsledková listina'!$H:$I,MATCH($C75,'Výsledková listina'!$C:$C,0),1))</f>
      </c>
      <c r="E75" s="139">
        <f>IF(ISBLANK(C75),"",INDEX('Výsledková listina'!$H:$I,MATCH($C75,'Výsledková listina'!$C:$C,0),2))</f>
      </c>
      <c r="F75" s="187"/>
      <c r="G75" s="187"/>
      <c r="H75" s="211"/>
      <c r="I75" s="138">
        <f>IF(ISBLANK(C75),"",INDEX('Výsledková listina'!$L:$M,MATCH($C75,'Výsledková listina'!$C:$C,0),1))</f>
      </c>
      <c r="J75" s="139">
        <f>IF(ISBLANK(C75),"",INDEX('Výsledková listina'!$L:$M,MATCH($C75,'Výsledková listina'!$C:$C,0),2))</f>
      </c>
      <c r="K75" s="187"/>
      <c r="L75" s="187"/>
      <c r="M75" s="218"/>
      <c r="N75" s="205"/>
      <c r="O75" s="208"/>
      <c r="P75" s="211"/>
    </row>
    <row r="76" spans="1:16" ht="12.75" customHeight="1">
      <c r="A76" s="212"/>
      <c r="B76" s="142">
        <f>IF(ISBLANK($C76),"",INDEX('Výsledková listina'!$B:$B,MATCH($C76,'Výsledková listina'!$C:$C,0),1))</f>
      </c>
      <c r="C76" s="145"/>
      <c r="D76" s="136">
        <f>IF(ISBLANK(C76),"",INDEX('Výsledková listina'!$H:$I,MATCH($C76,'Výsledková listina'!$C:$C,0),1))</f>
      </c>
      <c r="E76" s="137">
        <f>IF(ISBLANK(C76),"",INDEX('Výsledková listina'!$H:$I,MATCH($C76,'Výsledková listina'!$C:$C,0),2))</f>
      </c>
      <c r="F76" s="215">
        <f>IF(ISBLANK($A76),"",SUM(D76:D78))</f>
      </c>
      <c r="G76" s="215">
        <f>IF(ISBLANK($A76),"",SUM(E76:E78))</f>
      </c>
      <c r="H76" s="209">
        <f>IF(ISBLANK($A76),"",RANK(G76,G:G,1))</f>
      </c>
      <c r="I76" s="136">
        <f>IF(ISBLANK(C76),"",INDEX('Výsledková listina'!$L:$M,MATCH($C76,'Výsledková listina'!$C:$C,0),1))</f>
      </c>
      <c r="J76" s="137">
        <f>IF(ISBLANK(C76),"",INDEX('Výsledková listina'!$L:$M,MATCH($C76,'Výsledková listina'!$C:$C,0),2))</f>
      </c>
      <c r="K76" s="215">
        <f>IF(ISBLANK($A76),"",SUM(I76:I78))</f>
      </c>
      <c r="L76" s="215">
        <f>IF(ISBLANK($A76),"",SUM(J76:J78))</f>
      </c>
      <c r="M76" s="217">
        <f>IF(ISBLANK($A76),"",RANK(L76,L:L,1))</f>
      </c>
      <c r="N76" s="203">
        <f>IF(ISBLANK($A76),"",SUM(F76,K76))</f>
      </c>
      <c r="O76" s="206">
        <f>IF(ISBLANK($A76),"",SUM(G76,L76))</f>
      </c>
      <c r="P76" s="209">
        <f>IF(ISBLANK($A76),"",RANK(O76,O:O,1))</f>
      </c>
    </row>
    <row r="77" spans="1:16" ht="12.75" customHeight="1">
      <c r="A77" s="213"/>
      <c r="B77" s="143">
        <f>IF(ISBLANK($C77),"",INDEX('Výsledková listina'!$B:$B,MATCH($C77,'Výsledková listina'!$C:$C,0),1))</f>
      </c>
      <c r="C77" s="146"/>
      <c r="D77" s="140">
        <f>IF(ISBLANK(C77),"",INDEX('Výsledková listina'!$H:$I,MATCH($C77,'Výsledková listina'!$C:$C,0),1))</f>
      </c>
      <c r="E77" s="141">
        <f>IF(ISBLANK(C77),"",INDEX('Výsledková listina'!$H:$I,MATCH($C77,'Výsledková listina'!$C:$C,0),2))</f>
      </c>
      <c r="F77" s="216"/>
      <c r="G77" s="216"/>
      <c r="H77" s="210"/>
      <c r="I77" s="140">
        <f>IF(ISBLANK(C77),"",INDEX('Výsledková listina'!$L:$M,MATCH($C77,'Výsledková listina'!$C:$C,0),1))</f>
      </c>
      <c r="J77" s="141">
        <f>IF(ISBLANK(C77),"",INDEX('Výsledková listina'!$L:$M,MATCH($C77,'Výsledková listina'!$C:$C,0),2))</f>
      </c>
      <c r="K77" s="216"/>
      <c r="L77" s="216"/>
      <c r="M77" s="210"/>
      <c r="N77" s="204"/>
      <c r="O77" s="207"/>
      <c r="P77" s="210"/>
    </row>
    <row r="78" spans="1:16" ht="13.5" customHeight="1" thickBot="1">
      <c r="A78" s="214"/>
      <c r="B78" s="144">
        <f>IF(ISBLANK($C78),"",INDEX('Výsledková listina'!$B:$B,MATCH($C78,'Výsledková listina'!$C:$C,0),1))</f>
      </c>
      <c r="C78" s="147"/>
      <c r="D78" s="138">
        <f>IF(ISBLANK(C78),"",INDEX('Výsledková listina'!$H:$I,MATCH($C78,'Výsledková listina'!$C:$C,0),1))</f>
      </c>
      <c r="E78" s="139">
        <f>IF(ISBLANK(C78),"",INDEX('Výsledková listina'!$H:$I,MATCH($C78,'Výsledková listina'!$C:$C,0),2))</f>
      </c>
      <c r="F78" s="187"/>
      <c r="G78" s="187"/>
      <c r="H78" s="211"/>
      <c r="I78" s="138">
        <f>IF(ISBLANK(C78),"",INDEX('Výsledková listina'!$L:$M,MATCH($C78,'Výsledková listina'!$C:$C,0),1))</f>
      </c>
      <c r="J78" s="139">
        <f>IF(ISBLANK(C78),"",INDEX('Výsledková listina'!$L:$M,MATCH($C78,'Výsledková listina'!$C:$C,0),2))</f>
      </c>
      <c r="K78" s="187"/>
      <c r="L78" s="187"/>
      <c r="M78" s="218"/>
      <c r="N78" s="205"/>
      <c r="O78" s="208"/>
      <c r="P78" s="211"/>
    </row>
    <row r="79" spans="1:16" ht="12.75" customHeight="1">
      <c r="A79" s="212"/>
      <c r="B79" s="142">
        <f>IF(ISBLANK($C79),"",INDEX('Výsledková listina'!$B:$B,MATCH($C79,'Výsledková listina'!$C:$C,0),1))</f>
      </c>
      <c r="C79" s="145"/>
      <c r="D79" s="136">
        <f>IF(ISBLANK(C79),"",INDEX('Výsledková listina'!$H:$I,MATCH($C79,'Výsledková listina'!$C:$C,0),1))</f>
      </c>
      <c r="E79" s="137">
        <f>IF(ISBLANK(C79),"",INDEX('Výsledková listina'!$H:$I,MATCH($C79,'Výsledková listina'!$C:$C,0),2))</f>
      </c>
      <c r="F79" s="215">
        <f>IF(ISBLANK($A79),"",SUM(D79:D81))</f>
      </c>
      <c r="G79" s="215">
        <f>IF(ISBLANK($A79),"",SUM(E79:E81))</f>
      </c>
      <c r="H79" s="209">
        <f>IF(ISBLANK($A79),"",RANK(G79,G:G,1))</f>
      </c>
      <c r="I79" s="136">
        <f>IF(ISBLANK(C79),"",INDEX('Výsledková listina'!$L:$M,MATCH($C79,'Výsledková listina'!$C:$C,0),1))</f>
      </c>
      <c r="J79" s="137">
        <f>IF(ISBLANK(C79),"",INDEX('Výsledková listina'!$L:$M,MATCH($C79,'Výsledková listina'!$C:$C,0),2))</f>
      </c>
      <c r="K79" s="215">
        <f>IF(ISBLANK($A79),"",SUM(I79:I81))</f>
      </c>
      <c r="L79" s="215">
        <f>IF(ISBLANK($A79),"",SUM(J79:J81))</f>
      </c>
      <c r="M79" s="217">
        <f>IF(ISBLANK($A79),"",RANK(L79,L:L,1))</f>
      </c>
      <c r="N79" s="203">
        <f>IF(ISBLANK($A79),"",SUM(F79,K79))</f>
      </c>
      <c r="O79" s="206">
        <f>IF(ISBLANK($A79),"",SUM(G79,L79))</f>
      </c>
      <c r="P79" s="209">
        <f>IF(ISBLANK($A79),"",RANK(O79,O:O,1))</f>
      </c>
    </row>
    <row r="80" spans="1:16" ht="12.75" customHeight="1">
      <c r="A80" s="213"/>
      <c r="B80" s="143">
        <f>IF(ISBLANK($C80),"",INDEX('Výsledková listina'!$B:$B,MATCH($C80,'Výsledková listina'!$C:$C,0),1))</f>
      </c>
      <c r="C80" s="146"/>
      <c r="D80" s="140">
        <f>IF(ISBLANK(C80),"",INDEX('Výsledková listina'!$H:$I,MATCH($C80,'Výsledková listina'!$C:$C,0),1))</f>
      </c>
      <c r="E80" s="141">
        <f>IF(ISBLANK(C80),"",INDEX('Výsledková listina'!$H:$I,MATCH($C80,'Výsledková listina'!$C:$C,0),2))</f>
      </c>
      <c r="F80" s="216"/>
      <c r="G80" s="216"/>
      <c r="H80" s="210"/>
      <c r="I80" s="140">
        <f>IF(ISBLANK(C80),"",INDEX('Výsledková listina'!$L:$M,MATCH($C80,'Výsledková listina'!$C:$C,0),1))</f>
      </c>
      <c r="J80" s="141">
        <f>IF(ISBLANK(C80),"",INDEX('Výsledková listina'!$L:$M,MATCH($C80,'Výsledková listina'!$C:$C,0),2))</f>
      </c>
      <c r="K80" s="216"/>
      <c r="L80" s="216"/>
      <c r="M80" s="210"/>
      <c r="N80" s="204"/>
      <c r="O80" s="207"/>
      <c r="P80" s="210"/>
    </row>
    <row r="81" spans="1:16" ht="13.5" customHeight="1" thickBot="1">
      <c r="A81" s="214"/>
      <c r="B81" s="144">
        <f>IF(ISBLANK($C81),"",INDEX('Výsledková listina'!$B:$B,MATCH($C81,'Výsledková listina'!$C:$C,0),1))</f>
      </c>
      <c r="C81" s="147"/>
      <c r="D81" s="138">
        <f>IF(ISBLANK(C81),"",INDEX('Výsledková listina'!$H:$I,MATCH($C81,'Výsledková listina'!$C:$C,0),1))</f>
      </c>
      <c r="E81" s="139">
        <f>IF(ISBLANK(C81),"",INDEX('Výsledková listina'!$H:$I,MATCH($C81,'Výsledková listina'!$C:$C,0),2))</f>
      </c>
      <c r="F81" s="187"/>
      <c r="G81" s="187"/>
      <c r="H81" s="211"/>
      <c r="I81" s="138">
        <f>IF(ISBLANK(C81),"",INDEX('Výsledková listina'!$L:$M,MATCH($C81,'Výsledková listina'!$C:$C,0),1))</f>
      </c>
      <c r="J81" s="139">
        <f>IF(ISBLANK(C81),"",INDEX('Výsledková listina'!$L:$M,MATCH($C81,'Výsledková listina'!$C:$C,0),2))</f>
      </c>
      <c r="K81" s="187"/>
      <c r="L81" s="187"/>
      <c r="M81" s="218"/>
      <c r="N81" s="205"/>
      <c r="O81" s="208"/>
      <c r="P81" s="211"/>
    </row>
    <row r="82" spans="1:16" ht="12.75" customHeight="1">
      <c r="A82" s="212"/>
      <c r="B82" s="142">
        <f>IF(ISBLANK($C82),"",INDEX('Výsledková listina'!$B:$B,MATCH($C82,'Výsledková listina'!$C:$C,0),1))</f>
      </c>
      <c r="C82" s="145"/>
      <c r="D82" s="136">
        <f>IF(ISBLANK(C82),"",INDEX('Výsledková listina'!$H:$I,MATCH($C82,'Výsledková listina'!$C:$C,0),1))</f>
      </c>
      <c r="E82" s="137">
        <f>IF(ISBLANK(C82),"",INDEX('Výsledková listina'!$H:$I,MATCH($C82,'Výsledková listina'!$C:$C,0),2))</f>
      </c>
      <c r="F82" s="215">
        <f>IF(ISBLANK($A82),"",SUM(D82:D84))</f>
      </c>
      <c r="G82" s="215">
        <f>IF(ISBLANK($A82),"",SUM(E82:E84))</f>
      </c>
      <c r="H82" s="209">
        <f>IF(ISBLANK($A82),"",RANK(G82,G:G,1))</f>
      </c>
      <c r="I82" s="136">
        <f>IF(ISBLANK(C82),"",INDEX('Výsledková listina'!$L:$M,MATCH($C82,'Výsledková listina'!$C:$C,0),1))</f>
      </c>
      <c r="J82" s="137">
        <f>IF(ISBLANK(C82),"",INDEX('Výsledková listina'!$L:$M,MATCH($C82,'Výsledková listina'!$C:$C,0),2))</f>
      </c>
      <c r="K82" s="215">
        <f>IF(ISBLANK($A82),"",SUM(I82:I84))</f>
      </c>
      <c r="L82" s="215">
        <f>IF(ISBLANK($A82),"",SUM(J82:J84))</f>
      </c>
      <c r="M82" s="217">
        <f>IF(ISBLANK($A82),"",RANK(L82,L:L,1))</f>
      </c>
      <c r="N82" s="203">
        <f>IF(ISBLANK($A82),"",SUM(F82,K82))</f>
      </c>
      <c r="O82" s="206">
        <f>IF(ISBLANK($A82),"",SUM(G82,L82))</f>
      </c>
      <c r="P82" s="209">
        <f>IF(ISBLANK($A82),"",RANK(O82,O:O,1))</f>
      </c>
    </row>
    <row r="83" spans="1:16" ht="12.75" customHeight="1">
      <c r="A83" s="213"/>
      <c r="B83" s="143">
        <f>IF(ISBLANK($C83),"",INDEX('Výsledková listina'!$B:$B,MATCH($C83,'Výsledková listina'!$C:$C,0),1))</f>
      </c>
      <c r="C83" s="146"/>
      <c r="D83" s="140">
        <f>IF(ISBLANK(C83),"",INDEX('Výsledková listina'!$H:$I,MATCH($C83,'Výsledková listina'!$C:$C,0),1))</f>
      </c>
      <c r="E83" s="141">
        <f>IF(ISBLANK(C83),"",INDEX('Výsledková listina'!$H:$I,MATCH($C83,'Výsledková listina'!$C:$C,0),2))</f>
      </c>
      <c r="F83" s="216"/>
      <c r="G83" s="216"/>
      <c r="H83" s="210"/>
      <c r="I83" s="140">
        <f>IF(ISBLANK(C83),"",INDEX('Výsledková listina'!$L:$M,MATCH($C83,'Výsledková listina'!$C:$C,0),1))</f>
      </c>
      <c r="J83" s="141">
        <f>IF(ISBLANK(C83),"",INDEX('Výsledková listina'!$L:$M,MATCH($C83,'Výsledková listina'!$C:$C,0),2))</f>
      </c>
      <c r="K83" s="216"/>
      <c r="L83" s="216"/>
      <c r="M83" s="210"/>
      <c r="N83" s="204"/>
      <c r="O83" s="207"/>
      <c r="P83" s="210"/>
    </row>
    <row r="84" spans="1:16" ht="13.5" customHeight="1" thickBot="1">
      <c r="A84" s="214"/>
      <c r="B84" s="144">
        <f>IF(ISBLANK($C84),"",INDEX('Výsledková listina'!$B:$B,MATCH($C84,'Výsledková listina'!$C:$C,0),1))</f>
      </c>
      <c r="C84" s="147"/>
      <c r="D84" s="138">
        <f>IF(ISBLANK(C84),"",INDEX('Výsledková listina'!$H:$I,MATCH($C84,'Výsledková listina'!$C:$C,0),1))</f>
      </c>
      <c r="E84" s="139">
        <f>IF(ISBLANK(C84),"",INDEX('Výsledková listina'!$H:$I,MATCH($C84,'Výsledková listina'!$C:$C,0),2))</f>
      </c>
      <c r="F84" s="187"/>
      <c r="G84" s="187"/>
      <c r="H84" s="211"/>
      <c r="I84" s="138">
        <f>IF(ISBLANK(C84),"",INDEX('Výsledková listina'!$L:$M,MATCH($C84,'Výsledková listina'!$C:$C,0),1))</f>
      </c>
      <c r="J84" s="139">
        <f>IF(ISBLANK(C84),"",INDEX('Výsledková listina'!$L:$M,MATCH($C84,'Výsledková listina'!$C:$C,0),2))</f>
      </c>
      <c r="K84" s="187"/>
      <c r="L84" s="187"/>
      <c r="M84" s="218"/>
      <c r="N84" s="205"/>
      <c r="O84" s="208"/>
      <c r="P84" s="211"/>
    </row>
    <row r="85" spans="1:16" ht="12.75" customHeight="1">
      <c r="A85" s="212"/>
      <c r="B85" s="142">
        <f>IF(ISBLANK($C85),"",INDEX('Výsledková listina'!$B:$B,MATCH($C85,'Výsledková listina'!$C:$C,0),1))</f>
      </c>
      <c r="C85" s="145"/>
      <c r="D85" s="136">
        <f>IF(ISBLANK(C85),"",INDEX('Výsledková listina'!$H:$I,MATCH($C85,'Výsledková listina'!$C:$C,0),1))</f>
      </c>
      <c r="E85" s="137">
        <f>IF(ISBLANK(C85),"",INDEX('Výsledková listina'!$H:$I,MATCH($C85,'Výsledková listina'!$C:$C,0),2))</f>
      </c>
      <c r="F85" s="215">
        <f>IF(ISBLANK($A85),"",SUM(D85:D87))</f>
      </c>
      <c r="G85" s="215">
        <f>IF(ISBLANK($A85),"",SUM(E85:E87))</f>
      </c>
      <c r="H85" s="209">
        <f>IF(ISBLANK($A85),"",RANK(G85,G:G,1))</f>
      </c>
      <c r="I85" s="136">
        <f>IF(ISBLANK(C85),"",INDEX('Výsledková listina'!$L:$M,MATCH($C85,'Výsledková listina'!$C:$C,0),1))</f>
      </c>
      <c r="J85" s="137">
        <f>IF(ISBLANK(C85),"",INDEX('Výsledková listina'!$L:$M,MATCH($C85,'Výsledková listina'!$C:$C,0),2))</f>
      </c>
      <c r="K85" s="215">
        <f>IF(ISBLANK($A85),"",SUM(I85:I87))</f>
      </c>
      <c r="L85" s="215">
        <f>IF(ISBLANK($A85),"",SUM(J85:J87))</f>
      </c>
      <c r="M85" s="217">
        <f>IF(ISBLANK($A85),"",RANK(L85,L:L,1))</f>
      </c>
      <c r="N85" s="203">
        <f>IF(ISBLANK($A85),"",SUM(F85,K85))</f>
      </c>
      <c r="O85" s="206">
        <f>IF(ISBLANK($A85),"",SUM(G85,L85))</f>
      </c>
      <c r="P85" s="209">
        <f>IF(ISBLANK($A85),"",RANK(O85,O:O,1))</f>
      </c>
    </row>
    <row r="86" spans="1:16" ht="12.75" customHeight="1">
      <c r="A86" s="213"/>
      <c r="B86" s="143">
        <f>IF(ISBLANK($C86),"",INDEX('Výsledková listina'!$B:$B,MATCH($C86,'Výsledková listina'!$C:$C,0),1))</f>
      </c>
      <c r="C86" s="146"/>
      <c r="D86" s="140">
        <f>IF(ISBLANK(C86),"",INDEX('Výsledková listina'!$H:$I,MATCH($C86,'Výsledková listina'!$C:$C,0),1))</f>
      </c>
      <c r="E86" s="141">
        <f>IF(ISBLANK(C86),"",INDEX('Výsledková listina'!$H:$I,MATCH($C86,'Výsledková listina'!$C:$C,0),2))</f>
      </c>
      <c r="F86" s="216"/>
      <c r="G86" s="216"/>
      <c r="H86" s="210"/>
      <c r="I86" s="140">
        <f>IF(ISBLANK(C86),"",INDEX('Výsledková listina'!$L:$M,MATCH($C86,'Výsledková listina'!$C:$C,0),1))</f>
      </c>
      <c r="J86" s="141">
        <f>IF(ISBLANK(C86),"",INDEX('Výsledková listina'!$L:$M,MATCH($C86,'Výsledková listina'!$C:$C,0),2))</f>
      </c>
      <c r="K86" s="216"/>
      <c r="L86" s="216"/>
      <c r="M86" s="210"/>
      <c r="N86" s="204"/>
      <c r="O86" s="207"/>
      <c r="P86" s="210"/>
    </row>
    <row r="87" spans="1:16" ht="13.5" customHeight="1" thickBot="1">
      <c r="A87" s="214"/>
      <c r="B87" s="144">
        <f>IF(ISBLANK($C87),"",INDEX('Výsledková listina'!$B:$B,MATCH($C87,'Výsledková listina'!$C:$C,0),1))</f>
      </c>
      <c r="C87" s="147"/>
      <c r="D87" s="138">
        <f>IF(ISBLANK(C87),"",INDEX('Výsledková listina'!$H:$I,MATCH($C87,'Výsledková listina'!$C:$C,0),1))</f>
      </c>
      <c r="E87" s="139">
        <f>IF(ISBLANK(C87),"",INDEX('Výsledková listina'!$H:$I,MATCH($C87,'Výsledková listina'!$C:$C,0),2))</f>
      </c>
      <c r="F87" s="187"/>
      <c r="G87" s="187"/>
      <c r="H87" s="211"/>
      <c r="I87" s="138">
        <f>IF(ISBLANK(C87),"",INDEX('Výsledková listina'!$L:$M,MATCH($C87,'Výsledková listina'!$C:$C,0),1))</f>
      </c>
      <c r="J87" s="139">
        <f>IF(ISBLANK(C87),"",INDEX('Výsledková listina'!$L:$M,MATCH($C87,'Výsledková listina'!$C:$C,0),2))</f>
      </c>
      <c r="K87" s="187"/>
      <c r="L87" s="187"/>
      <c r="M87" s="218"/>
      <c r="N87" s="205"/>
      <c r="O87" s="208"/>
      <c r="P87" s="211"/>
    </row>
    <row r="88" spans="1:16" ht="12.75" customHeight="1">
      <c r="A88" s="212"/>
      <c r="B88" s="142">
        <f>IF(ISBLANK($C88),"",INDEX('Výsledková listina'!$B:$B,MATCH($C88,'Výsledková listina'!$C:$C,0),1))</f>
      </c>
      <c r="C88" s="145"/>
      <c r="D88" s="136">
        <f>IF(ISBLANK(C88),"",INDEX('Výsledková listina'!$H:$I,MATCH($C88,'Výsledková listina'!$C:$C,0),1))</f>
      </c>
      <c r="E88" s="137">
        <f>IF(ISBLANK(C88),"",INDEX('Výsledková listina'!$H:$I,MATCH($C88,'Výsledková listina'!$C:$C,0),2))</f>
      </c>
      <c r="F88" s="215">
        <f>IF(ISBLANK($A88),"",SUM(D88:D90))</f>
      </c>
      <c r="G88" s="215">
        <f>IF(ISBLANK($A88),"",SUM(E88:E90))</f>
      </c>
      <c r="H88" s="209">
        <f>IF(ISBLANK($A88),"",RANK(G88,G:G,1))</f>
      </c>
      <c r="I88" s="136">
        <f>IF(ISBLANK(C88),"",INDEX('Výsledková listina'!$L:$M,MATCH($C88,'Výsledková listina'!$C:$C,0),1))</f>
      </c>
      <c r="J88" s="137">
        <f>IF(ISBLANK(C88),"",INDEX('Výsledková listina'!$L:$M,MATCH($C88,'Výsledková listina'!$C:$C,0),2))</f>
      </c>
      <c r="K88" s="215">
        <f>IF(ISBLANK($A88),"",SUM(I88:I90))</f>
      </c>
      <c r="L88" s="215">
        <f>IF(ISBLANK($A88),"",SUM(J88:J90))</f>
      </c>
      <c r="M88" s="217">
        <f>IF(ISBLANK($A88),"",RANK(L88,L:L,1))</f>
      </c>
      <c r="N88" s="203">
        <f>IF(ISBLANK($A88),"",SUM(F88,K88))</f>
      </c>
      <c r="O88" s="206">
        <f>IF(ISBLANK($A88),"",SUM(G88,L88))</f>
      </c>
      <c r="P88" s="209">
        <f>IF(ISBLANK($A88),"",RANK(O88,O:O,1))</f>
      </c>
    </row>
    <row r="89" spans="1:16" ht="12.75" customHeight="1">
      <c r="A89" s="213"/>
      <c r="B89" s="143">
        <f>IF(ISBLANK($C89),"",INDEX('Výsledková listina'!$B:$B,MATCH($C89,'Výsledková listina'!$C:$C,0),1))</f>
      </c>
      <c r="C89" s="146"/>
      <c r="D89" s="140">
        <f>IF(ISBLANK(C89),"",INDEX('Výsledková listina'!$H:$I,MATCH($C89,'Výsledková listina'!$C:$C,0),1))</f>
      </c>
      <c r="E89" s="141">
        <f>IF(ISBLANK(C89),"",INDEX('Výsledková listina'!$H:$I,MATCH($C89,'Výsledková listina'!$C:$C,0),2))</f>
      </c>
      <c r="F89" s="216"/>
      <c r="G89" s="216"/>
      <c r="H89" s="210"/>
      <c r="I89" s="140">
        <f>IF(ISBLANK(C89),"",INDEX('Výsledková listina'!$L:$M,MATCH($C89,'Výsledková listina'!$C:$C,0),1))</f>
      </c>
      <c r="J89" s="141">
        <f>IF(ISBLANK(C89),"",INDEX('Výsledková listina'!$L:$M,MATCH($C89,'Výsledková listina'!$C:$C,0),2))</f>
      </c>
      <c r="K89" s="216"/>
      <c r="L89" s="216"/>
      <c r="M89" s="210"/>
      <c r="N89" s="204"/>
      <c r="O89" s="207"/>
      <c r="P89" s="210"/>
    </row>
    <row r="90" spans="1:16" ht="13.5" customHeight="1" thickBot="1">
      <c r="A90" s="214"/>
      <c r="B90" s="144">
        <f>IF(ISBLANK($C90),"",INDEX('Výsledková listina'!$B:$B,MATCH($C90,'Výsledková listina'!$C:$C,0),1))</f>
      </c>
      <c r="C90" s="147"/>
      <c r="D90" s="138">
        <f>IF(ISBLANK(C90),"",INDEX('Výsledková listina'!$H:$I,MATCH($C90,'Výsledková listina'!$C:$C,0),1))</f>
      </c>
      <c r="E90" s="139">
        <f>IF(ISBLANK(C90),"",INDEX('Výsledková listina'!$H:$I,MATCH($C90,'Výsledková listina'!$C:$C,0),2))</f>
      </c>
      <c r="F90" s="187"/>
      <c r="G90" s="187"/>
      <c r="H90" s="211"/>
      <c r="I90" s="138">
        <f>IF(ISBLANK(C90),"",INDEX('Výsledková listina'!$L:$M,MATCH($C90,'Výsledková listina'!$C:$C,0),1))</f>
      </c>
      <c r="J90" s="139">
        <f>IF(ISBLANK(C90),"",INDEX('Výsledková listina'!$L:$M,MATCH($C90,'Výsledková listina'!$C:$C,0),2))</f>
      </c>
      <c r="K90" s="187"/>
      <c r="L90" s="187"/>
      <c r="M90" s="218"/>
      <c r="N90" s="205"/>
      <c r="O90" s="208"/>
      <c r="P90" s="211"/>
    </row>
    <row r="91" spans="1:16" ht="12.75" customHeight="1">
      <c r="A91" s="212"/>
      <c r="B91" s="142">
        <f>IF(ISBLANK($C91),"",INDEX('Výsledková listina'!$B:$B,MATCH($C91,'Výsledková listina'!$C:$C,0),1))</f>
      </c>
      <c r="C91" s="145"/>
      <c r="D91" s="136">
        <f>IF(ISBLANK(C91),"",INDEX('Výsledková listina'!$H:$I,MATCH($C91,'Výsledková listina'!$C:$C,0),1))</f>
      </c>
      <c r="E91" s="137">
        <f>IF(ISBLANK(C91),"",INDEX('Výsledková listina'!$H:$I,MATCH($C91,'Výsledková listina'!$C:$C,0),2))</f>
      </c>
      <c r="F91" s="215">
        <f>IF(ISBLANK($A91),"",SUM(D91:D93))</f>
      </c>
      <c r="G91" s="215">
        <f>IF(ISBLANK($A91),"",SUM(E91:E93))</f>
      </c>
      <c r="H91" s="209">
        <f>IF(ISBLANK($A91),"",RANK(G91,G:G,1))</f>
      </c>
      <c r="I91" s="136">
        <f>IF(ISBLANK(C91),"",INDEX('Výsledková listina'!$L:$M,MATCH($C91,'Výsledková listina'!$C:$C,0),1))</f>
      </c>
      <c r="J91" s="137">
        <f>IF(ISBLANK(C91),"",INDEX('Výsledková listina'!$L:$M,MATCH($C91,'Výsledková listina'!$C:$C,0),2))</f>
      </c>
      <c r="K91" s="215">
        <f>IF(ISBLANK($A91),"",SUM(I91:I93))</f>
      </c>
      <c r="L91" s="215">
        <f>IF(ISBLANK($A91),"",SUM(J91:J93))</f>
      </c>
      <c r="M91" s="217">
        <f>IF(ISBLANK($A91),"",RANK(L91,L:L,1))</f>
      </c>
      <c r="N91" s="203">
        <f>IF(ISBLANK($A91),"",SUM(F91,K91))</f>
      </c>
      <c r="O91" s="206">
        <f>IF(ISBLANK($A91),"",SUM(G91,L91))</f>
      </c>
      <c r="P91" s="209">
        <f>IF(ISBLANK($A91),"",RANK(O91,O:O,1))</f>
      </c>
    </row>
    <row r="92" spans="1:16" ht="12.75" customHeight="1">
      <c r="A92" s="213"/>
      <c r="B92" s="143">
        <f>IF(ISBLANK($C92),"",INDEX('Výsledková listina'!$B:$B,MATCH($C92,'Výsledková listina'!$C:$C,0),1))</f>
      </c>
      <c r="C92" s="146"/>
      <c r="D92" s="140">
        <f>IF(ISBLANK(C92),"",INDEX('Výsledková listina'!$H:$I,MATCH($C92,'Výsledková listina'!$C:$C,0),1))</f>
      </c>
      <c r="E92" s="141">
        <f>IF(ISBLANK(C92),"",INDEX('Výsledková listina'!$H:$I,MATCH($C92,'Výsledková listina'!$C:$C,0),2))</f>
      </c>
      <c r="F92" s="216"/>
      <c r="G92" s="216"/>
      <c r="H92" s="210"/>
      <c r="I92" s="140">
        <f>IF(ISBLANK(C92),"",INDEX('Výsledková listina'!$L:$M,MATCH($C92,'Výsledková listina'!$C:$C,0),1))</f>
      </c>
      <c r="J92" s="141">
        <f>IF(ISBLANK(C92),"",INDEX('Výsledková listina'!$L:$M,MATCH($C92,'Výsledková listina'!$C:$C,0),2))</f>
      </c>
      <c r="K92" s="216"/>
      <c r="L92" s="216"/>
      <c r="M92" s="210"/>
      <c r="N92" s="204"/>
      <c r="O92" s="207"/>
      <c r="P92" s="210"/>
    </row>
    <row r="93" spans="1:16" ht="13.5" customHeight="1" thickBot="1">
      <c r="A93" s="214"/>
      <c r="B93" s="144">
        <f>IF(ISBLANK($C93),"",INDEX('Výsledková listina'!$B:$B,MATCH($C93,'Výsledková listina'!$C:$C,0),1))</f>
      </c>
      <c r="C93" s="147"/>
      <c r="D93" s="138">
        <f>IF(ISBLANK(C93),"",INDEX('Výsledková listina'!$H:$I,MATCH($C93,'Výsledková listina'!$C:$C,0),1))</f>
      </c>
      <c r="E93" s="139">
        <f>IF(ISBLANK(C93),"",INDEX('Výsledková listina'!$H:$I,MATCH($C93,'Výsledková listina'!$C:$C,0),2))</f>
      </c>
      <c r="F93" s="187"/>
      <c r="G93" s="187"/>
      <c r="H93" s="211"/>
      <c r="I93" s="138">
        <f>IF(ISBLANK(C93),"",INDEX('Výsledková listina'!$L:$M,MATCH($C93,'Výsledková listina'!$C:$C,0),1))</f>
      </c>
      <c r="J93" s="139">
        <f>IF(ISBLANK(C93),"",INDEX('Výsledková listina'!$L:$M,MATCH($C93,'Výsledková listina'!$C:$C,0),2))</f>
      </c>
      <c r="K93" s="187"/>
      <c r="L93" s="187"/>
      <c r="M93" s="218"/>
      <c r="N93" s="205"/>
      <c r="O93" s="208"/>
      <c r="P93" s="211"/>
    </row>
    <row r="94" spans="1:16" ht="12.75" customHeight="1">
      <c r="A94" s="212"/>
      <c r="B94" s="142">
        <f>IF(ISBLANK($C94),"",INDEX('Výsledková listina'!$B:$B,MATCH($C94,'Výsledková listina'!$C:$C,0),1))</f>
      </c>
      <c r="C94" s="145"/>
      <c r="D94" s="136">
        <f>IF(ISBLANK(C94),"",INDEX('Výsledková listina'!$H:$I,MATCH($C94,'Výsledková listina'!$C:$C,0),1))</f>
      </c>
      <c r="E94" s="137">
        <f>IF(ISBLANK(C94),"",INDEX('Výsledková listina'!$H:$I,MATCH($C94,'Výsledková listina'!$C:$C,0),2))</f>
      </c>
      <c r="F94" s="215">
        <f>IF(ISBLANK($A94),"",SUM(D94:D96))</f>
      </c>
      <c r="G94" s="215">
        <f>IF(ISBLANK($A94),"",SUM(E94:E96))</f>
      </c>
      <c r="H94" s="209">
        <f>IF(ISBLANK($A94),"",RANK(G94,G:G,1))</f>
      </c>
      <c r="I94" s="136">
        <f>IF(ISBLANK(C94),"",INDEX('Výsledková listina'!$L:$M,MATCH($C94,'Výsledková listina'!$C:$C,0),1))</f>
      </c>
      <c r="J94" s="137">
        <f>IF(ISBLANK(C94),"",INDEX('Výsledková listina'!$L:$M,MATCH($C94,'Výsledková listina'!$C:$C,0),2))</f>
      </c>
      <c r="K94" s="215">
        <f>IF(ISBLANK($A94),"",SUM(I94:I96))</f>
      </c>
      <c r="L94" s="215">
        <f>IF(ISBLANK($A94),"",SUM(J94:J96))</f>
      </c>
      <c r="M94" s="217">
        <f>IF(ISBLANK($A94),"",RANK(L94,L:L,1))</f>
      </c>
      <c r="N94" s="203">
        <f>IF(ISBLANK($A94),"",SUM(F94,K94))</f>
      </c>
      <c r="O94" s="206">
        <f>IF(ISBLANK($A94),"",SUM(G94,L94))</f>
      </c>
      <c r="P94" s="209">
        <f>IF(ISBLANK($A94),"",RANK(O94,O:O,1))</f>
      </c>
    </row>
    <row r="95" spans="1:16" ht="12.75" customHeight="1">
      <c r="A95" s="213"/>
      <c r="B95" s="143">
        <f>IF(ISBLANK($C95),"",INDEX('Výsledková listina'!$B:$B,MATCH($C95,'Výsledková listina'!$C:$C,0),1))</f>
      </c>
      <c r="C95" s="146"/>
      <c r="D95" s="140">
        <f>IF(ISBLANK(C95),"",INDEX('Výsledková listina'!$H:$I,MATCH($C95,'Výsledková listina'!$C:$C,0),1))</f>
      </c>
      <c r="E95" s="141">
        <f>IF(ISBLANK(C95),"",INDEX('Výsledková listina'!$H:$I,MATCH($C95,'Výsledková listina'!$C:$C,0),2))</f>
      </c>
      <c r="F95" s="216"/>
      <c r="G95" s="216"/>
      <c r="H95" s="210"/>
      <c r="I95" s="140">
        <f>IF(ISBLANK(C95),"",INDEX('Výsledková listina'!$L:$M,MATCH($C95,'Výsledková listina'!$C:$C,0),1))</f>
      </c>
      <c r="J95" s="141">
        <f>IF(ISBLANK(C95),"",INDEX('Výsledková listina'!$L:$M,MATCH($C95,'Výsledková listina'!$C:$C,0),2))</f>
      </c>
      <c r="K95" s="216"/>
      <c r="L95" s="216"/>
      <c r="M95" s="210"/>
      <c r="N95" s="204"/>
      <c r="O95" s="207"/>
      <c r="P95" s="210"/>
    </row>
    <row r="96" spans="1:16" ht="13.5" customHeight="1" thickBot="1">
      <c r="A96" s="214"/>
      <c r="B96" s="144">
        <f>IF(ISBLANK($C96),"",INDEX('Výsledková listina'!$B:$B,MATCH($C96,'Výsledková listina'!$C:$C,0),1))</f>
      </c>
      <c r="C96" s="147"/>
      <c r="D96" s="138">
        <f>IF(ISBLANK(C96),"",INDEX('Výsledková listina'!$H:$I,MATCH($C96,'Výsledková listina'!$C:$C,0),1))</f>
      </c>
      <c r="E96" s="139">
        <f>IF(ISBLANK(C96),"",INDEX('Výsledková listina'!$H:$I,MATCH($C96,'Výsledková listina'!$C:$C,0),2))</f>
      </c>
      <c r="F96" s="187"/>
      <c r="G96" s="187"/>
      <c r="H96" s="211"/>
      <c r="I96" s="138">
        <f>IF(ISBLANK(C96),"",INDEX('Výsledková listina'!$L:$M,MATCH($C96,'Výsledková listina'!$C:$C,0),1))</f>
      </c>
      <c r="J96" s="139">
        <f>IF(ISBLANK(C96),"",INDEX('Výsledková listina'!$L:$M,MATCH($C96,'Výsledková listina'!$C:$C,0),2))</f>
      </c>
      <c r="K96" s="187"/>
      <c r="L96" s="187"/>
      <c r="M96" s="218"/>
      <c r="N96" s="205"/>
      <c r="O96" s="208"/>
      <c r="P96" s="211"/>
    </row>
    <row r="97" spans="1:16" ht="12.75" customHeight="1">
      <c r="A97" s="212"/>
      <c r="B97" s="142">
        <f>IF(ISBLANK($C97),"",INDEX('Výsledková listina'!$B:$B,MATCH($C97,'Výsledková listina'!$C:$C,0),1))</f>
      </c>
      <c r="C97" s="145"/>
      <c r="D97" s="136">
        <f>IF(ISBLANK(C97),"",INDEX('Výsledková listina'!$H:$I,MATCH($C97,'Výsledková listina'!$C:$C,0),1))</f>
      </c>
      <c r="E97" s="137">
        <f>IF(ISBLANK(C97),"",INDEX('Výsledková listina'!$H:$I,MATCH($C97,'Výsledková listina'!$C:$C,0),2))</f>
      </c>
      <c r="F97" s="215">
        <f>IF(ISBLANK($A97),"",SUM(D97:D99))</f>
      </c>
      <c r="G97" s="215">
        <f>IF(ISBLANK($A97),"",SUM(E97:E99))</f>
      </c>
      <c r="H97" s="209">
        <f>IF(ISBLANK($A97),"",RANK(G97,G:G,1))</f>
      </c>
      <c r="I97" s="136">
        <f>IF(ISBLANK(C97),"",INDEX('Výsledková listina'!$L:$M,MATCH($C97,'Výsledková listina'!$C:$C,0),1))</f>
      </c>
      <c r="J97" s="137">
        <f>IF(ISBLANK(C97),"",INDEX('Výsledková listina'!$L:$M,MATCH($C97,'Výsledková listina'!$C:$C,0),2))</f>
      </c>
      <c r="K97" s="215">
        <f>IF(ISBLANK($A97),"",SUM(I97:I99))</f>
      </c>
      <c r="L97" s="215">
        <f>IF(ISBLANK($A97),"",SUM(J97:J99))</f>
      </c>
      <c r="M97" s="217">
        <f>IF(ISBLANK($A97),"",RANK(L97,L:L,1))</f>
      </c>
      <c r="N97" s="203">
        <f>IF(ISBLANK($A97),"",SUM(F97,K97))</f>
      </c>
      <c r="O97" s="206">
        <f>IF(ISBLANK($A97),"",SUM(G97,L97))</f>
      </c>
      <c r="P97" s="209">
        <f>IF(ISBLANK($A97),"",RANK(O97,O:O,1))</f>
      </c>
    </row>
    <row r="98" spans="1:16" ht="12.75" customHeight="1">
      <c r="A98" s="213"/>
      <c r="B98" s="143">
        <f>IF(ISBLANK($C98),"",INDEX('Výsledková listina'!$B:$B,MATCH($C98,'Výsledková listina'!$C:$C,0),1))</f>
      </c>
      <c r="C98" s="146"/>
      <c r="D98" s="140">
        <f>IF(ISBLANK(C98),"",INDEX('Výsledková listina'!$H:$I,MATCH($C98,'Výsledková listina'!$C:$C,0),1))</f>
      </c>
      <c r="E98" s="141">
        <f>IF(ISBLANK(C98),"",INDEX('Výsledková listina'!$H:$I,MATCH($C98,'Výsledková listina'!$C:$C,0),2))</f>
      </c>
      <c r="F98" s="216"/>
      <c r="G98" s="216"/>
      <c r="H98" s="210"/>
      <c r="I98" s="140">
        <f>IF(ISBLANK(C98),"",INDEX('Výsledková listina'!$L:$M,MATCH($C98,'Výsledková listina'!$C:$C,0),1))</f>
      </c>
      <c r="J98" s="141">
        <f>IF(ISBLANK(C98),"",INDEX('Výsledková listina'!$L:$M,MATCH($C98,'Výsledková listina'!$C:$C,0),2))</f>
      </c>
      <c r="K98" s="216"/>
      <c r="L98" s="216"/>
      <c r="M98" s="210"/>
      <c r="N98" s="204"/>
      <c r="O98" s="207"/>
      <c r="P98" s="210"/>
    </row>
    <row r="99" spans="1:16" ht="13.5" customHeight="1" thickBot="1">
      <c r="A99" s="214"/>
      <c r="B99" s="144">
        <f>IF(ISBLANK($C99),"",INDEX('Výsledková listina'!$B:$B,MATCH($C99,'Výsledková listina'!$C:$C,0),1))</f>
      </c>
      <c r="C99" s="147"/>
      <c r="D99" s="138">
        <f>IF(ISBLANK(C99),"",INDEX('Výsledková listina'!$H:$I,MATCH($C99,'Výsledková listina'!$C:$C,0),1))</f>
      </c>
      <c r="E99" s="139">
        <f>IF(ISBLANK(C99),"",INDEX('Výsledková listina'!$H:$I,MATCH($C99,'Výsledková listina'!$C:$C,0),2))</f>
      </c>
      <c r="F99" s="187"/>
      <c r="G99" s="187"/>
      <c r="H99" s="211"/>
      <c r="I99" s="138">
        <f>IF(ISBLANK(C99),"",INDEX('Výsledková listina'!$L:$M,MATCH($C99,'Výsledková listina'!$C:$C,0),1))</f>
      </c>
      <c r="J99" s="139">
        <f>IF(ISBLANK(C99),"",INDEX('Výsledková listina'!$L:$M,MATCH($C99,'Výsledková listina'!$C:$C,0),2))</f>
      </c>
      <c r="K99" s="187"/>
      <c r="L99" s="187"/>
      <c r="M99" s="218"/>
      <c r="N99" s="205"/>
      <c r="O99" s="208"/>
      <c r="P99" s="211"/>
    </row>
    <row r="100" spans="1:16" ht="12.75" customHeight="1">
      <c r="A100" s="212"/>
      <c r="B100" s="142">
        <f>IF(ISBLANK($C100),"",INDEX('Výsledková listina'!$B:$B,MATCH($C100,'Výsledková listina'!$C:$C,0),1))</f>
      </c>
      <c r="C100" s="145"/>
      <c r="D100" s="136">
        <f>IF(ISBLANK(C100),"",INDEX('Výsledková listina'!$H:$I,MATCH($C100,'Výsledková listina'!$C:$C,0),1))</f>
      </c>
      <c r="E100" s="137">
        <f>IF(ISBLANK(C100),"",INDEX('Výsledková listina'!$H:$I,MATCH($C100,'Výsledková listina'!$C:$C,0),2))</f>
      </c>
      <c r="F100" s="215">
        <f>IF(ISBLANK($A100),"",SUM(D100:D102))</f>
      </c>
      <c r="G100" s="215">
        <f>IF(ISBLANK($A100),"",SUM(E100:E102))</f>
      </c>
      <c r="H100" s="209">
        <f>IF(ISBLANK($A100),"",RANK(G100,G:G,1))</f>
      </c>
      <c r="I100" s="136">
        <f>IF(ISBLANK(C100),"",INDEX('Výsledková listina'!$L:$M,MATCH($C100,'Výsledková listina'!$C:$C,0),1))</f>
      </c>
      <c r="J100" s="137">
        <f>IF(ISBLANK(C100),"",INDEX('Výsledková listina'!$L:$M,MATCH($C100,'Výsledková listina'!$C:$C,0),2))</f>
      </c>
      <c r="K100" s="215">
        <f>IF(ISBLANK($A100),"",SUM(I100:I102))</f>
      </c>
      <c r="L100" s="215">
        <f>IF(ISBLANK($A100),"",SUM(J100:J102))</f>
      </c>
      <c r="M100" s="217">
        <f>IF(ISBLANK($A100),"",RANK(L100,L:L,1))</f>
      </c>
      <c r="N100" s="203">
        <f>IF(ISBLANK($A100),"",SUM(F100,K100))</f>
      </c>
      <c r="O100" s="206">
        <f>IF(ISBLANK($A100),"",SUM(G100,L100))</f>
      </c>
      <c r="P100" s="209">
        <f>IF(ISBLANK($A100),"",RANK(O100,O:O,1))</f>
      </c>
    </row>
    <row r="101" spans="1:16" ht="12.75" customHeight="1">
      <c r="A101" s="213"/>
      <c r="B101" s="143">
        <f>IF(ISBLANK($C101),"",INDEX('Výsledková listina'!$B:$B,MATCH($C101,'Výsledková listina'!$C:$C,0),1))</f>
      </c>
      <c r="C101" s="146"/>
      <c r="D101" s="140">
        <f>IF(ISBLANK(C101),"",INDEX('Výsledková listina'!$H:$I,MATCH($C101,'Výsledková listina'!$C:$C,0),1))</f>
      </c>
      <c r="E101" s="141">
        <f>IF(ISBLANK(C101),"",INDEX('Výsledková listina'!$H:$I,MATCH($C101,'Výsledková listina'!$C:$C,0),2))</f>
      </c>
      <c r="F101" s="216"/>
      <c r="G101" s="216"/>
      <c r="H101" s="210"/>
      <c r="I101" s="140">
        <f>IF(ISBLANK(C101),"",INDEX('Výsledková listina'!$L:$M,MATCH($C101,'Výsledková listina'!$C:$C,0),1))</f>
      </c>
      <c r="J101" s="141">
        <f>IF(ISBLANK(C101),"",INDEX('Výsledková listina'!$L:$M,MATCH($C101,'Výsledková listina'!$C:$C,0),2))</f>
      </c>
      <c r="K101" s="216"/>
      <c r="L101" s="216"/>
      <c r="M101" s="210"/>
      <c r="N101" s="204"/>
      <c r="O101" s="207"/>
      <c r="P101" s="210"/>
    </row>
    <row r="102" spans="1:16" ht="13.5" customHeight="1" thickBot="1">
      <c r="A102" s="214"/>
      <c r="B102" s="144">
        <f>IF(ISBLANK($C102),"",INDEX('Výsledková listina'!$B:$B,MATCH($C102,'Výsledková listina'!$C:$C,0),1))</f>
      </c>
      <c r="C102" s="147"/>
      <c r="D102" s="138">
        <f>IF(ISBLANK(C102),"",INDEX('Výsledková listina'!$H:$I,MATCH($C102,'Výsledková listina'!$C:$C,0),1))</f>
      </c>
      <c r="E102" s="139">
        <f>IF(ISBLANK(C102),"",INDEX('Výsledková listina'!$H:$I,MATCH($C102,'Výsledková listina'!$C:$C,0),2))</f>
      </c>
      <c r="F102" s="187"/>
      <c r="G102" s="187"/>
      <c r="H102" s="211"/>
      <c r="I102" s="138">
        <f>IF(ISBLANK(C102),"",INDEX('Výsledková listina'!$L:$M,MATCH($C102,'Výsledková listina'!$C:$C,0),1))</f>
      </c>
      <c r="J102" s="139">
        <f>IF(ISBLANK(C102),"",INDEX('Výsledková listina'!$L:$M,MATCH($C102,'Výsledková listina'!$C:$C,0),2))</f>
      </c>
      <c r="K102" s="187"/>
      <c r="L102" s="187"/>
      <c r="M102" s="218"/>
      <c r="N102" s="205"/>
      <c r="O102" s="208"/>
      <c r="P102" s="211"/>
    </row>
    <row r="103" spans="1:16" ht="12.75" customHeight="1">
      <c r="A103" s="212"/>
      <c r="B103" s="142">
        <f>IF(ISBLANK($C103),"",INDEX('Výsledková listina'!$B:$B,MATCH($C103,'Výsledková listina'!$C:$C,0),1))</f>
      </c>
      <c r="C103" s="145"/>
      <c r="D103" s="136">
        <f>IF(ISBLANK(C103),"",INDEX('Výsledková listina'!$H:$I,MATCH($C103,'Výsledková listina'!$C:$C,0),1))</f>
      </c>
      <c r="E103" s="137">
        <f>IF(ISBLANK(C103),"",INDEX('Výsledková listina'!$H:$I,MATCH($C103,'Výsledková listina'!$C:$C,0),2))</f>
      </c>
      <c r="F103" s="215">
        <f>IF(ISBLANK($A103),"",SUM(D103:D105))</f>
      </c>
      <c r="G103" s="215">
        <f>IF(ISBLANK($A103),"",SUM(E103:E105))</f>
      </c>
      <c r="H103" s="209">
        <f>IF(ISBLANK($A103),"",RANK(G103,G:G,1))</f>
      </c>
      <c r="I103" s="136">
        <f>IF(ISBLANK(C103),"",INDEX('Výsledková listina'!$L:$M,MATCH($C103,'Výsledková listina'!$C:$C,0),1))</f>
      </c>
      <c r="J103" s="137">
        <f>IF(ISBLANK(C103),"",INDEX('Výsledková listina'!$L:$M,MATCH($C103,'Výsledková listina'!$C:$C,0),2))</f>
      </c>
      <c r="K103" s="215">
        <f>IF(ISBLANK($A103),"",SUM(I103:I105))</f>
      </c>
      <c r="L103" s="215">
        <f>IF(ISBLANK($A103),"",SUM(J103:J105))</f>
      </c>
      <c r="M103" s="217">
        <f>IF(ISBLANK($A103),"",RANK(L103,L:L,1))</f>
      </c>
      <c r="N103" s="203">
        <f>IF(ISBLANK($A103),"",SUM(F103,K103))</f>
      </c>
      <c r="O103" s="206">
        <f>IF(ISBLANK($A103),"",SUM(G103,L103))</f>
      </c>
      <c r="P103" s="209">
        <f>IF(ISBLANK($A103),"",RANK(O103,O:O,1))</f>
      </c>
    </row>
    <row r="104" spans="1:16" ht="12.75" customHeight="1">
      <c r="A104" s="213"/>
      <c r="B104" s="143">
        <f>IF(ISBLANK($C104),"",INDEX('Výsledková listina'!$B:$B,MATCH($C104,'Výsledková listina'!$C:$C,0),1))</f>
      </c>
      <c r="C104" s="146"/>
      <c r="D104" s="140">
        <f>IF(ISBLANK(C104),"",INDEX('Výsledková listina'!$H:$I,MATCH($C104,'Výsledková listina'!$C:$C,0),1))</f>
      </c>
      <c r="E104" s="141">
        <f>IF(ISBLANK(C104),"",INDEX('Výsledková listina'!$H:$I,MATCH($C104,'Výsledková listina'!$C:$C,0),2))</f>
      </c>
      <c r="F104" s="216"/>
      <c r="G104" s="216"/>
      <c r="H104" s="210"/>
      <c r="I104" s="140">
        <f>IF(ISBLANK(C104),"",INDEX('Výsledková listina'!$L:$M,MATCH($C104,'Výsledková listina'!$C:$C,0),1))</f>
      </c>
      <c r="J104" s="141">
        <f>IF(ISBLANK(C104),"",INDEX('Výsledková listina'!$L:$M,MATCH($C104,'Výsledková listina'!$C:$C,0),2))</f>
      </c>
      <c r="K104" s="216"/>
      <c r="L104" s="216"/>
      <c r="M104" s="210"/>
      <c r="N104" s="204"/>
      <c r="O104" s="207"/>
      <c r="P104" s="210"/>
    </row>
    <row r="105" spans="1:16" ht="13.5" customHeight="1" thickBot="1">
      <c r="A105" s="214"/>
      <c r="B105" s="144">
        <f>IF(ISBLANK($C105),"",INDEX('Výsledková listina'!$B:$B,MATCH($C105,'Výsledková listina'!$C:$C,0),1))</f>
      </c>
      <c r="C105" s="147"/>
      <c r="D105" s="138">
        <f>IF(ISBLANK(C105),"",INDEX('Výsledková listina'!$H:$I,MATCH($C105,'Výsledková listina'!$C:$C,0),1))</f>
      </c>
      <c r="E105" s="139">
        <f>IF(ISBLANK(C105),"",INDEX('Výsledková listina'!$H:$I,MATCH($C105,'Výsledková listina'!$C:$C,0),2))</f>
      </c>
      <c r="F105" s="187"/>
      <c r="G105" s="187"/>
      <c r="H105" s="211"/>
      <c r="I105" s="138">
        <f>IF(ISBLANK(C105),"",INDEX('Výsledková listina'!$L:$M,MATCH($C105,'Výsledková listina'!$C:$C,0),1))</f>
      </c>
      <c r="J105" s="139">
        <f>IF(ISBLANK(C105),"",INDEX('Výsledková listina'!$L:$M,MATCH($C105,'Výsledková listina'!$C:$C,0),2))</f>
      </c>
      <c r="K105" s="187"/>
      <c r="L105" s="187"/>
      <c r="M105" s="218"/>
      <c r="N105" s="205"/>
      <c r="O105" s="208"/>
      <c r="P105" s="211"/>
    </row>
    <row r="106" spans="1:16" ht="12.75" customHeight="1">
      <c r="A106" s="212"/>
      <c r="B106" s="142">
        <f>IF(ISBLANK($C106),"",INDEX('Výsledková listina'!$B:$B,MATCH($C106,'Výsledková listina'!$C:$C,0),1))</f>
      </c>
      <c r="C106" s="145"/>
      <c r="D106" s="136">
        <f>IF(ISBLANK(C106),"",INDEX('Výsledková listina'!$H:$I,MATCH($C106,'Výsledková listina'!$C:$C,0),1))</f>
      </c>
      <c r="E106" s="137">
        <f>IF(ISBLANK(C106),"",INDEX('Výsledková listina'!$H:$I,MATCH($C106,'Výsledková listina'!$C:$C,0),2))</f>
      </c>
      <c r="F106" s="215">
        <f>IF(ISBLANK($A106),"",SUM(D106:D108))</f>
      </c>
      <c r="G106" s="215">
        <f>IF(ISBLANK($A106),"",SUM(E106:E108))</f>
      </c>
      <c r="H106" s="209">
        <f>IF(ISBLANK($A106),"",RANK(G106,G:G,1))</f>
      </c>
      <c r="I106" s="136">
        <f>IF(ISBLANK(C106),"",INDEX('Výsledková listina'!$L:$M,MATCH($C106,'Výsledková listina'!$C:$C,0),1))</f>
      </c>
      <c r="J106" s="137">
        <f>IF(ISBLANK(C106),"",INDEX('Výsledková listina'!$L:$M,MATCH($C106,'Výsledková listina'!$C:$C,0),2))</f>
      </c>
      <c r="K106" s="215">
        <f>IF(ISBLANK($A106),"",SUM(I106:I108))</f>
      </c>
      <c r="L106" s="215">
        <f>IF(ISBLANK($A106),"",SUM(J106:J108))</f>
      </c>
      <c r="M106" s="217">
        <f>IF(ISBLANK($A106),"",RANK(L106,L:L,1))</f>
      </c>
      <c r="N106" s="203">
        <f>IF(ISBLANK($A106),"",SUM(F106,K106))</f>
      </c>
      <c r="O106" s="206">
        <f>IF(ISBLANK($A106),"",SUM(G106,L106))</f>
      </c>
      <c r="P106" s="209">
        <f>IF(ISBLANK($A106),"",RANK(O106,O:O,1))</f>
      </c>
    </row>
    <row r="107" spans="1:16" ht="12.75" customHeight="1">
      <c r="A107" s="213"/>
      <c r="B107" s="143">
        <f>IF(ISBLANK($C107),"",INDEX('Výsledková listina'!$B:$B,MATCH($C107,'Výsledková listina'!$C:$C,0),1))</f>
      </c>
      <c r="C107" s="146"/>
      <c r="D107" s="140">
        <f>IF(ISBLANK(C107),"",INDEX('Výsledková listina'!$H:$I,MATCH($C107,'Výsledková listina'!$C:$C,0),1))</f>
      </c>
      <c r="E107" s="141">
        <f>IF(ISBLANK(C107),"",INDEX('Výsledková listina'!$H:$I,MATCH($C107,'Výsledková listina'!$C:$C,0),2))</f>
      </c>
      <c r="F107" s="216"/>
      <c r="G107" s="216"/>
      <c r="H107" s="210"/>
      <c r="I107" s="140">
        <f>IF(ISBLANK(C107),"",INDEX('Výsledková listina'!$L:$M,MATCH($C107,'Výsledková listina'!$C:$C,0),1))</f>
      </c>
      <c r="J107" s="141">
        <f>IF(ISBLANK(C107),"",INDEX('Výsledková listina'!$L:$M,MATCH($C107,'Výsledková listina'!$C:$C,0),2))</f>
      </c>
      <c r="K107" s="216"/>
      <c r="L107" s="216"/>
      <c r="M107" s="210"/>
      <c r="N107" s="204"/>
      <c r="O107" s="207"/>
      <c r="P107" s="210"/>
    </row>
    <row r="108" spans="1:16" ht="13.5" customHeight="1" thickBot="1">
      <c r="A108" s="214"/>
      <c r="B108" s="144">
        <f>IF(ISBLANK($C108),"",INDEX('Výsledková listina'!$B:$B,MATCH($C108,'Výsledková listina'!$C:$C,0),1))</f>
      </c>
      <c r="C108" s="147"/>
      <c r="D108" s="138">
        <f>IF(ISBLANK(C108),"",INDEX('Výsledková listina'!$H:$I,MATCH($C108,'Výsledková listina'!$C:$C,0),1))</f>
      </c>
      <c r="E108" s="139">
        <f>IF(ISBLANK(C108),"",INDEX('Výsledková listina'!$H:$I,MATCH($C108,'Výsledková listina'!$C:$C,0),2))</f>
      </c>
      <c r="F108" s="187"/>
      <c r="G108" s="187"/>
      <c r="H108" s="211"/>
      <c r="I108" s="138">
        <f>IF(ISBLANK(C108),"",INDEX('Výsledková listina'!$L:$M,MATCH($C108,'Výsledková listina'!$C:$C,0),1))</f>
      </c>
      <c r="J108" s="139">
        <f>IF(ISBLANK(C108),"",INDEX('Výsledková listina'!$L:$M,MATCH($C108,'Výsledková listina'!$C:$C,0),2))</f>
      </c>
      <c r="K108" s="187"/>
      <c r="L108" s="187"/>
      <c r="M108" s="218"/>
      <c r="N108" s="205"/>
      <c r="O108" s="208"/>
      <c r="P108" s="211"/>
    </row>
    <row r="109" spans="1:16" ht="12.75" customHeight="1">
      <c r="A109" s="212"/>
      <c r="B109" s="142">
        <f>IF(ISBLANK($C109),"",INDEX('Výsledková listina'!$B:$B,MATCH($C109,'Výsledková listina'!$C:$C,0),1))</f>
      </c>
      <c r="C109" s="145"/>
      <c r="D109" s="136">
        <f>IF(ISBLANK(C109),"",INDEX('Výsledková listina'!$H:$I,MATCH($C109,'Výsledková listina'!$C:$C,0),1))</f>
      </c>
      <c r="E109" s="137">
        <f>IF(ISBLANK(C109),"",INDEX('Výsledková listina'!$H:$I,MATCH($C109,'Výsledková listina'!$C:$C,0),2))</f>
      </c>
      <c r="F109" s="215">
        <f>IF(ISBLANK($A109),"",SUM(D109:D111))</f>
      </c>
      <c r="G109" s="215">
        <f>IF(ISBLANK($A109),"",SUM(E109:E111))</f>
      </c>
      <c r="H109" s="209">
        <f>IF(ISBLANK($A109),"",RANK(G109,G:G,1))</f>
      </c>
      <c r="I109" s="136">
        <f>IF(ISBLANK(C109),"",INDEX('Výsledková listina'!$L:$M,MATCH($C109,'Výsledková listina'!$C:$C,0),1))</f>
      </c>
      <c r="J109" s="137">
        <f>IF(ISBLANK(C109),"",INDEX('Výsledková listina'!$L:$M,MATCH($C109,'Výsledková listina'!$C:$C,0),2))</f>
      </c>
      <c r="K109" s="215">
        <f>IF(ISBLANK($A109),"",SUM(I109:I111))</f>
      </c>
      <c r="L109" s="215">
        <f>IF(ISBLANK($A109),"",SUM(J109:J111))</f>
      </c>
      <c r="M109" s="217">
        <f>IF(ISBLANK($A109),"",RANK(L109,L:L,1))</f>
      </c>
      <c r="N109" s="203">
        <f>IF(ISBLANK($A109),"",SUM(F109,K109))</f>
      </c>
      <c r="O109" s="206">
        <f>IF(ISBLANK($A109),"",SUM(G109,L109))</f>
      </c>
      <c r="P109" s="209">
        <f>IF(ISBLANK($A109),"",RANK(O109,O:O,1))</f>
      </c>
    </row>
    <row r="110" spans="1:16" ht="12.75" customHeight="1">
      <c r="A110" s="213"/>
      <c r="B110" s="143">
        <f>IF(ISBLANK($C110),"",INDEX('Výsledková listina'!$B:$B,MATCH($C110,'Výsledková listina'!$C:$C,0),1))</f>
      </c>
      <c r="C110" s="146"/>
      <c r="D110" s="140">
        <f>IF(ISBLANK(C110),"",INDEX('Výsledková listina'!$H:$I,MATCH($C110,'Výsledková listina'!$C:$C,0),1))</f>
      </c>
      <c r="E110" s="141">
        <f>IF(ISBLANK(C110),"",INDEX('Výsledková listina'!$H:$I,MATCH($C110,'Výsledková listina'!$C:$C,0),2))</f>
      </c>
      <c r="F110" s="216"/>
      <c r="G110" s="216"/>
      <c r="H110" s="210"/>
      <c r="I110" s="140">
        <f>IF(ISBLANK(C110),"",INDEX('Výsledková listina'!$L:$M,MATCH($C110,'Výsledková listina'!$C:$C,0),1))</f>
      </c>
      <c r="J110" s="141">
        <f>IF(ISBLANK(C110),"",INDEX('Výsledková listina'!$L:$M,MATCH($C110,'Výsledková listina'!$C:$C,0),2))</f>
      </c>
      <c r="K110" s="216"/>
      <c r="L110" s="216"/>
      <c r="M110" s="210"/>
      <c r="N110" s="204"/>
      <c r="O110" s="207"/>
      <c r="P110" s="210"/>
    </row>
    <row r="111" spans="1:16" ht="13.5" customHeight="1" thickBot="1">
      <c r="A111" s="214"/>
      <c r="B111" s="144">
        <f>IF(ISBLANK($C111),"",INDEX('Výsledková listina'!$B:$B,MATCH($C111,'Výsledková listina'!$C:$C,0),1))</f>
      </c>
      <c r="C111" s="147"/>
      <c r="D111" s="138">
        <f>IF(ISBLANK(C111),"",INDEX('Výsledková listina'!$H:$I,MATCH($C111,'Výsledková listina'!$C:$C,0),1))</f>
      </c>
      <c r="E111" s="139">
        <f>IF(ISBLANK(C111),"",INDEX('Výsledková listina'!$H:$I,MATCH($C111,'Výsledková listina'!$C:$C,0),2))</f>
      </c>
      <c r="F111" s="187"/>
      <c r="G111" s="187"/>
      <c r="H111" s="211"/>
      <c r="I111" s="138">
        <f>IF(ISBLANK(C111),"",INDEX('Výsledková listina'!$L:$M,MATCH($C111,'Výsledková listina'!$C:$C,0),1))</f>
      </c>
      <c r="J111" s="139">
        <f>IF(ISBLANK(C111),"",INDEX('Výsledková listina'!$L:$M,MATCH($C111,'Výsledková listina'!$C:$C,0),2))</f>
      </c>
      <c r="K111" s="187"/>
      <c r="L111" s="187"/>
      <c r="M111" s="218"/>
      <c r="N111" s="205"/>
      <c r="O111" s="208"/>
      <c r="P111" s="211"/>
    </row>
    <row r="112" spans="1:16" ht="12.75" customHeight="1">
      <c r="A112" s="212"/>
      <c r="B112" s="142">
        <f>IF(ISBLANK($C112),"",INDEX('Výsledková listina'!$B:$B,MATCH($C112,'Výsledková listina'!$C:$C,0),1))</f>
      </c>
      <c r="C112" s="145"/>
      <c r="D112" s="136">
        <f>IF(ISBLANK(C112),"",INDEX('Výsledková listina'!$H:$I,MATCH($C112,'Výsledková listina'!$C:$C,0),1))</f>
      </c>
      <c r="E112" s="137">
        <f>IF(ISBLANK(C112),"",INDEX('Výsledková listina'!$H:$I,MATCH($C112,'Výsledková listina'!$C:$C,0),2))</f>
      </c>
      <c r="F112" s="215">
        <f>IF(ISBLANK($A112),"",SUM(D112:D114))</f>
      </c>
      <c r="G112" s="215">
        <f>IF(ISBLANK($A112),"",SUM(E112:E114))</f>
      </c>
      <c r="H112" s="209">
        <f>IF(ISBLANK($A112),"",RANK(G112,G:G,1))</f>
      </c>
      <c r="I112" s="136">
        <f>IF(ISBLANK(C112),"",INDEX('Výsledková listina'!$L:$M,MATCH($C112,'Výsledková listina'!$C:$C,0),1))</f>
      </c>
      <c r="J112" s="137">
        <f>IF(ISBLANK(C112),"",INDEX('Výsledková listina'!$L:$M,MATCH($C112,'Výsledková listina'!$C:$C,0),2))</f>
      </c>
      <c r="K112" s="215">
        <f>IF(ISBLANK($A112),"",SUM(I112:I114))</f>
      </c>
      <c r="L112" s="215">
        <f>IF(ISBLANK($A112),"",SUM(J112:J114))</f>
      </c>
      <c r="M112" s="217">
        <f>IF(ISBLANK($A112),"",RANK(L112,L:L,1))</f>
      </c>
      <c r="N112" s="203">
        <f>IF(ISBLANK($A112),"",SUM(F112,K112))</f>
      </c>
      <c r="O112" s="206">
        <f>IF(ISBLANK($A112),"",SUM(G112,L112))</f>
      </c>
      <c r="P112" s="209">
        <f>IF(ISBLANK($A112),"",RANK(O112,O:O,1))</f>
      </c>
    </row>
    <row r="113" spans="1:16" ht="12.75" customHeight="1">
      <c r="A113" s="213"/>
      <c r="B113" s="143">
        <f>IF(ISBLANK($C113),"",INDEX('Výsledková listina'!$B:$B,MATCH($C113,'Výsledková listina'!$C:$C,0),1))</f>
      </c>
      <c r="C113" s="146"/>
      <c r="D113" s="140">
        <f>IF(ISBLANK(C113),"",INDEX('Výsledková listina'!$H:$I,MATCH($C113,'Výsledková listina'!$C:$C,0),1))</f>
      </c>
      <c r="E113" s="141">
        <f>IF(ISBLANK(C113),"",INDEX('Výsledková listina'!$H:$I,MATCH($C113,'Výsledková listina'!$C:$C,0),2))</f>
      </c>
      <c r="F113" s="216"/>
      <c r="G113" s="216"/>
      <c r="H113" s="210"/>
      <c r="I113" s="140">
        <f>IF(ISBLANK(C113),"",INDEX('Výsledková listina'!$L:$M,MATCH($C113,'Výsledková listina'!$C:$C,0),1))</f>
      </c>
      <c r="J113" s="141">
        <f>IF(ISBLANK(C113),"",INDEX('Výsledková listina'!$L:$M,MATCH($C113,'Výsledková listina'!$C:$C,0),2))</f>
      </c>
      <c r="K113" s="216"/>
      <c r="L113" s="216"/>
      <c r="M113" s="210"/>
      <c r="N113" s="204"/>
      <c r="O113" s="207"/>
      <c r="P113" s="210"/>
    </row>
    <row r="114" spans="1:16" ht="13.5" customHeight="1" thickBot="1">
      <c r="A114" s="214"/>
      <c r="B114" s="144">
        <f>IF(ISBLANK($C114),"",INDEX('Výsledková listina'!$B:$B,MATCH($C114,'Výsledková listina'!$C:$C,0),1))</f>
      </c>
      <c r="C114" s="147"/>
      <c r="D114" s="138">
        <f>IF(ISBLANK(C114),"",INDEX('Výsledková listina'!$H:$I,MATCH($C114,'Výsledková listina'!$C:$C,0),1))</f>
      </c>
      <c r="E114" s="139">
        <f>IF(ISBLANK(C114),"",INDEX('Výsledková listina'!$H:$I,MATCH($C114,'Výsledková listina'!$C:$C,0),2))</f>
      </c>
      <c r="F114" s="187"/>
      <c r="G114" s="187"/>
      <c r="H114" s="211"/>
      <c r="I114" s="138">
        <f>IF(ISBLANK(C114),"",INDEX('Výsledková listina'!$L:$M,MATCH($C114,'Výsledková listina'!$C:$C,0),1))</f>
      </c>
      <c r="J114" s="139">
        <f>IF(ISBLANK(C114),"",INDEX('Výsledková listina'!$L:$M,MATCH($C114,'Výsledková listina'!$C:$C,0),2))</f>
      </c>
      <c r="K114" s="187"/>
      <c r="L114" s="187"/>
      <c r="M114" s="218"/>
      <c r="N114" s="205"/>
      <c r="O114" s="208"/>
      <c r="P114" s="211"/>
    </row>
    <row r="115" spans="1:16" ht="12.75" customHeight="1">
      <c r="A115" s="212"/>
      <c r="B115" s="142">
        <f>IF(ISBLANK($C115),"",INDEX('Výsledková listina'!$B:$B,MATCH($C115,'Výsledková listina'!$C:$C,0),1))</f>
      </c>
      <c r="C115" s="145"/>
      <c r="D115" s="136">
        <f>IF(ISBLANK(C115),"",INDEX('Výsledková listina'!$H:$I,MATCH($C115,'Výsledková listina'!$C:$C,0),1))</f>
      </c>
      <c r="E115" s="137">
        <f>IF(ISBLANK(C115),"",INDEX('Výsledková listina'!$H:$I,MATCH($C115,'Výsledková listina'!$C:$C,0),2))</f>
      </c>
      <c r="F115" s="215">
        <f>IF(ISBLANK($A115),"",SUM(D115:D117))</f>
      </c>
      <c r="G115" s="215">
        <f>IF(ISBLANK($A115),"",SUM(E115:E117))</f>
      </c>
      <c r="H115" s="209">
        <f>IF(ISBLANK($A115),"",RANK(G115,G:G,1))</f>
      </c>
      <c r="I115" s="136">
        <f>IF(ISBLANK(C115),"",INDEX('Výsledková listina'!$L:$M,MATCH($C115,'Výsledková listina'!$C:$C,0),1))</f>
      </c>
      <c r="J115" s="137">
        <f>IF(ISBLANK(C115),"",INDEX('Výsledková listina'!$L:$M,MATCH($C115,'Výsledková listina'!$C:$C,0),2))</f>
      </c>
      <c r="K115" s="215">
        <f>IF(ISBLANK($A115),"",SUM(I115:I117))</f>
      </c>
      <c r="L115" s="215">
        <f>IF(ISBLANK($A115),"",SUM(J115:J117))</f>
      </c>
      <c r="M115" s="217">
        <f>IF(ISBLANK($A115),"",RANK(L115,L:L,1))</f>
      </c>
      <c r="N115" s="203">
        <f>IF(ISBLANK($A115),"",SUM(F115,K115))</f>
      </c>
      <c r="O115" s="206">
        <f>IF(ISBLANK($A115),"",SUM(G115,L115))</f>
      </c>
      <c r="P115" s="209">
        <f>IF(ISBLANK($A115),"",RANK(O115,O:O,1))</f>
      </c>
    </row>
    <row r="116" spans="1:16" ht="12.75" customHeight="1">
      <c r="A116" s="213"/>
      <c r="B116" s="143">
        <f>IF(ISBLANK($C116),"",INDEX('Výsledková listina'!$B:$B,MATCH($C116,'Výsledková listina'!$C:$C,0),1))</f>
      </c>
      <c r="C116" s="146"/>
      <c r="D116" s="140">
        <f>IF(ISBLANK(C116),"",INDEX('Výsledková listina'!$H:$I,MATCH($C116,'Výsledková listina'!$C:$C,0),1))</f>
      </c>
      <c r="E116" s="141">
        <f>IF(ISBLANK(C116),"",INDEX('Výsledková listina'!$H:$I,MATCH($C116,'Výsledková listina'!$C:$C,0),2))</f>
      </c>
      <c r="F116" s="216"/>
      <c r="G116" s="216"/>
      <c r="H116" s="210"/>
      <c r="I116" s="140">
        <f>IF(ISBLANK(C116),"",INDEX('Výsledková listina'!$L:$M,MATCH($C116,'Výsledková listina'!$C:$C,0),1))</f>
      </c>
      <c r="J116" s="141">
        <f>IF(ISBLANK(C116),"",INDEX('Výsledková listina'!$L:$M,MATCH($C116,'Výsledková listina'!$C:$C,0),2))</f>
      </c>
      <c r="K116" s="216"/>
      <c r="L116" s="216"/>
      <c r="M116" s="210"/>
      <c r="N116" s="204"/>
      <c r="O116" s="207"/>
      <c r="P116" s="210"/>
    </row>
    <row r="117" spans="1:16" ht="13.5" customHeight="1" thickBot="1">
      <c r="A117" s="214"/>
      <c r="B117" s="144">
        <f>IF(ISBLANK($C117),"",INDEX('Výsledková listina'!$B:$B,MATCH($C117,'Výsledková listina'!$C:$C,0),1))</f>
      </c>
      <c r="C117" s="147"/>
      <c r="D117" s="138">
        <f>IF(ISBLANK(C117),"",INDEX('Výsledková listina'!$H:$I,MATCH($C117,'Výsledková listina'!$C:$C,0),1))</f>
      </c>
      <c r="E117" s="139">
        <f>IF(ISBLANK(C117),"",INDEX('Výsledková listina'!$H:$I,MATCH($C117,'Výsledková listina'!$C:$C,0),2))</f>
      </c>
      <c r="F117" s="187"/>
      <c r="G117" s="187"/>
      <c r="H117" s="211"/>
      <c r="I117" s="138">
        <f>IF(ISBLANK(C117),"",INDEX('Výsledková listina'!$L:$M,MATCH($C117,'Výsledková listina'!$C:$C,0),1))</f>
      </c>
      <c r="J117" s="139">
        <f>IF(ISBLANK(C117),"",INDEX('Výsledková listina'!$L:$M,MATCH($C117,'Výsledková listina'!$C:$C,0),2))</f>
      </c>
      <c r="K117" s="187"/>
      <c r="L117" s="187"/>
      <c r="M117" s="218"/>
      <c r="N117" s="205"/>
      <c r="O117" s="208"/>
      <c r="P117" s="211"/>
    </row>
    <row r="118" spans="1:16" ht="12.75" customHeight="1">
      <c r="A118" s="212"/>
      <c r="B118" s="142">
        <f>IF(ISBLANK($C118),"",INDEX('Výsledková listina'!$B:$B,MATCH($C118,'Výsledková listina'!$C:$C,0),1))</f>
      </c>
      <c r="C118" s="145"/>
      <c r="D118" s="136">
        <f>IF(ISBLANK(C118),"",INDEX('Výsledková listina'!$H:$I,MATCH($C118,'Výsledková listina'!$C:$C,0),1))</f>
      </c>
      <c r="E118" s="137">
        <f>IF(ISBLANK(C118),"",INDEX('Výsledková listina'!$H:$I,MATCH($C118,'Výsledková listina'!$C:$C,0),2))</f>
      </c>
      <c r="F118" s="215">
        <f>IF(ISBLANK($A118),"",SUM(D118:D120))</f>
      </c>
      <c r="G118" s="215">
        <f>IF(ISBLANK($A118),"",SUM(E118:E120))</f>
      </c>
      <c r="H118" s="209">
        <f>IF(ISBLANK($A118),"",RANK(G118,G:G,1))</f>
      </c>
      <c r="I118" s="136">
        <f>IF(ISBLANK(C118),"",INDEX('Výsledková listina'!$L:$M,MATCH($C118,'Výsledková listina'!$C:$C,0),1))</f>
      </c>
      <c r="J118" s="137">
        <f>IF(ISBLANK(C118),"",INDEX('Výsledková listina'!$L:$M,MATCH($C118,'Výsledková listina'!$C:$C,0),2))</f>
      </c>
      <c r="K118" s="215">
        <f>IF(ISBLANK($A118),"",SUM(I118:I120))</f>
      </c>
      <c r="L118" s="215">
        <f>IF(ISBLANK($A118),"",SUM(J118:J120))</f>
      </c>
      <c r="M118" s="217">
        <f>IF(ISBLANK($A118),"",RANK(L118,L:L,1))</f>
      </c>
      <c r="N118" s="203">
        <f>IF(ISBLANK($A118),"",SUM(F118,K118))</f>
      </c>
      <c r="O118" s="206">
        <f>IF(ISBLANK($A118),"",SUM(G118,L118))</f>
      </c>
      <c r="P118" s="209">
        <f>IF(ISBLANK($A118),"",RANK(O118,O:O,1))</f>
      </c>
    </row>
    <row r="119" spans="1:16" ht="12.75" customHeight="1">
      <c r="A119" s="213"/>
      <c r="B119" s="143">
        <f>IF(ISBLANK($C119),"",INDEX('Výsledková listina'!$B:$B,MATCH($C119,'Výsledková listina'!$C:$C,0),1))</f>
      </c>
      <c r="C119" s="146"/>
      <c r="D119" s="140">
        <f>IF(ISBLANK(C119),"",INDEX('Výsledková listina'!$H:$I,MATCH($C119,'Výsledková listina'!$C:$C,0),1))</f>
      </c>
      <c r="E119" s="141">
        <f>IF(ISBLANK(C119),"",INDEX('Výsledková listina'!$H:$I,MATCH($C119,'Výsledková listina'!$C:$C,0),2))</f>
      </c>
      <c r="F119" s="216"/>
      <c r="G119" s="216"/>
      <c r="H119" s="210"/>
      <c r="I119" s="140">
        <f>IF(ISBLANK(C119),"",INDEX('Výsledková listina'!$L:$M,MATCH($C119,'Výsledková listina'!$C:$C,0),1))</f>
      </c>
      <c r="J119" s="141">
        <f>IF(ISBLANK(C119),"",INDEX('Výsledková listina'!$L:$M,MATCH($C119,'Výsledková listina'!$C:$C,0),2))</f>
      </c>
      <c r="K119" s="216"/>
      <c r="L119" s="216"/>
      <c r="M119" s="210"/>
      <c r="N119" s="204"/>
      <c r="O119" s="207"/>
      <c r="P119" s="210"/>
    </row>
    <row r="120" spans="1:16" ht="13.5" customHeight="1" thickBot="1">
      <c r="A120" s="214"/>
      <c r="B120" s="144">
        <f>IF(ISBLANK($C120),"",INDEX('Výsledková listina'!$B:$B,MATCH($C120,'Výsledková listina'!$C:$C,0),1))</f>
      </c>
      <c r="C120" s="147"/>
      <c r="D120" s="138">
        <f>IF(ISBLANK(C120),"",INDEX('Výsledková listina'!$H:$I,MATCH($C120,'Výsledková listina'!$C:$C,0),1))</f>
      </c>
      <c r="E120" s="139">
        <f>IF(ISBLANK(C120),"",INDEX('Výsledková listina'!$H:$I,MATCH($C120,'Výsledková listina'!$C:$C,0),2))</f>
      </c>
      <c r="F120" s="187"/>
      <c r="G120" s="187"/>
      <c r="H120" s="211"/>
      <c r="I120" s="138">
        <f>IF(ISBLANK(C120),"",INDEX('Výsledková listina'!$L:$M,MATCH($C120,'Výsledková listina'!$C:$C,0),1))</f>
      </c>
      <c r="J120" s="139">
        <f>IF(ISBLANK(C120),"",INDEX('Výsledková listina'!$L:$M,MATCH($C120,'Výsledková listina'!$C:$C,0),2))</f>
      </c>
      <c r="K120" s="187"/>
      <c r="L120" s="187"/>
      <c r="M120" s="218"/>
      <c r="N120" s="205"/>
      <c r="O120" s="208"/>
      <c r="P120" s="211"/>
    </row>
    <row r="121" spans="1:16" ht="12.75" customHeight="1">
      <c r="A121" s="212"/>
      <c r="B121" s="142">
        <f>IF(ISBLANK($C121),"",INDEX('Výsledková listina'!$B:$B,MATCH($C121,'Výsledková listina'!$C:$C,0),1))</f>
      </c>
      <c r="C121" s="145"/>
      <c r="D121" s="136">
        <f>IF(ISBLANK(C121),"",INDEX('Výsledková listina'!$H:$I,MATCH($C121,'Výsledková listina'!$C:$C,0),1))</f>
      </c>
      <c r="E121" s="137">
        <f>IF(ISBLANK(C121),"",INDEX('Výsledková listina'!$H:$I,MATCH($C121,'Výsledková listina'!$C:$C,0),2))</f>
      </c>
      <c r="F121" s="215">
        <f>IF(ISBLANK($A121),"",SUM(D121:D123))</f>
      </c>
      <c r="G121" s="215">
        <f>IF(ISBLANK($A121),"",SUM(E121:E123))</f>
      </c>
      <c r="H121" s="209">
        <f>IF(ISBLANK($A121),"",RANK(G121,G:G,1))</f>
      </c>
      <c r="I121" s="136">
        <f>IF(ISBLANK(C121),"",INDEX('Výsledková listina'!$L:$M,MATCH($C121,'Výsledková listina'!$C:$C,0),1))</f>
      </c>
      <c r="J121" s="137">
        <f>IF(ISBLANK(C121),"",INDEX('Výsledková listina'!$L:$M,MATCH($C121,'Výsledková listina'!$C:$C,0),2))</f>
      </c>
      <c r="K121" s="215">
        <f>IF(ISBLANK($A121),"",SUM(I121:I123))</f>
      </c>
      <c r="L121" s="215">
        <f>IF(ISBLANK($A121),"",SUM(J121:J123))</f>
      </c>
      <c r="M121" s="217">
        <f>IF(ISBLANK($A121),"",RANK(L121,L:L,1))</f>
      </c>
      <c r="N121" s="203">
        <f>IF(ISBLANK($A121),"",SUM(F121,K121))</f>
      </c>
      <c r="O121" s="206">
        <f>IF(ISBLANK($A121),"",SUM(G121,L121))</f>
      </c>
      <c r="P121" s="209">
        <f>IF(ISBLANK($A121),"",RANK(O121,O:O,1))</f>
      </c>
    </row>
    <row r="122" spans="1:16" ht="12.75" customHeight="1">
      <c r="A122" s="213"/>
      <c r="B122" s="143">
        <f>IF(ISBLANK($C122),"",INDEX('Výsledková listina'!$B:$B,MATCH($C122,'Výsledková listina'!$C:$C,0),1))</f>
      </c>
      <c r="C122" s="146"/>
      <c r="D122" s="140">
        <f>IF(ISBLANK(C122),"",INDEX('Výsledková listina'!$H:$I,MATCH($C122,'Výsledková listina'!$C:$C,0),1))</f>
      </c>
      <c r="E122" s="141">
        <f>IF(ISBLANK(C122),"",INDEX('Výsledková listina'!$H:$I,MATCH($C122,'Výsledková listina'!$C:$C,0),2))</f>
      </c>
      <c r="F122" s="216"/>
      <c r="G122" s="216"/>
      <c r="H122" s="210"/>
      <c r="I122" s="140">
        <f>IF(ISBLANK(C122),"",INDEX('Výsledková listina'!$L:$M,MATCH($C122,'Výsledková listina'!$C:$C,0),1))</f>
      </c>
      <c r="J122" s="141">
        <f>IF(ISBLANK(C122),"",INDEX('Výsledková listina'!$L:$M,MATCH($C122,'Výsledková listina'!$C:$C,0),2))</f>
      </c>
      <c r="K122" s="216"/>
      <c r="L122" s="216"/>
      <c r="M122" s="210"/>
      <c r="N122" s="204"/>
      <c r="O122" s="207"/>
      <c r="P122" s="210"/>
    </row>
    <row r="123" spans="1:16" ht="13.5" customHeight="1" thickBot="1">
      <c r="A123" s="214"/>
      <c r="B123" s="144">
        <f>IF(ISBLANK($C123),"",INDEX('Výsledková listina'!$B:$B,MATCH($C123,'Výsledková listina'!$C:$C,0),1))</f>
      </c>
      <c r="C123" s="147"/>
      <c r="D123" s="138">
        <f>IF(ISBLANK(C123),"",INDEX('Výsledková listina'!$H:$I,MATCH($C123,'Výsledková listina'!$C:$C,0),1))</f>
      </c>
      <c r="E123" s="139">
        <f>IF(ISBLANK(C123),"",INDEX('Výsledková listina'!$H:$I,MATCH($C123,'Výsledková listina'!$C:$C,0),2))</f>
      </c>
      <c r="F123" s="187"/>
      <c r="G123" s="187"/>
      <c r="H123" s="211"/>
      <c r="I123" s="138">
        <f>IF(ISBLANK(C123),"",INDEX('Výsledková listina'!$L:$M,MATCH($C123,'Výsledková listina'!$C:$C,0),1))</f>
      </c>
      <c r="J123" s="139">
        <f>IF(ISBLANK(C123),"",INDEX('Výsledková listina'!$L:$M,MATCH($C123,'Výsledková listina'!$C:$C,0),2))</f>
      </c>
      <c r="K123" s="187"/>
      <c r="L123" s="187"/>
      <c r="M123" s="218"/>
      <c r="N123" s="205"/>
      <c r="O123" s="208"/>
      <c r="P123" s="211"/>
    </row>
    <row r="124" spans="1:16" ht="12.75" customHeight="1">
      <c r="A124" s="212"/>
      <c r="B124" s="142">
        <f>IF(ISBLANK($C124),"",INDEX('Výsledková listina'!$B:$B,MATCH($C124,'Výsledková listina'!$C:$C,0),1))</f>
      </c>
      <c r="C124" s="145"/>
      <c r="D124" s="136">
        <f>IF(ISBLANK(C124),"",INDEX('Výsledková listina'!$H:$I,MATCH($C124,'Výsledková listina'!$C:$C,0),1))</f>
      </c>
      <c r="E124" s="137">
        <f>IF(ISBLANK(C124),"",INDEX('Výsledková listina'!$H:$I,MATCH($C124,'Výsledková listina'!$C:$C,0),2))</f>
      </c>
      <c r="F124" s="215">
        <f>IF(ISBLANK($A124),"",SUM(D124:D126))</f>
      </c>
      <c r="G124" s="215">
        <f>IF(ISBLANK($A124),"",SUM(E124:E126))</f>
      </c>
      <c r="H124" s="209">
        <f>IF(ISBLANK($A124),"",RANK(G124,G:G,1))</f>
      </c>
      <c r="I124" s="136">
        <f>IF(ISBLANK(C124),"",INDEX('Výsledková listina'!$L:$M,MATCH($C124,'Výsledková listina'!$C:$C,0),1))</f>
      </c>
      <c r="J124" s="137">
        <f>IF(ISBLANK(C124),"",INDEX('Výsledková listina'!$L:$M,MATCH($C124,'Výsledková listina'!$C:$C,0),2))</f>
      </c>
      <c r="K124" s="215">
        <f>IF(ISBLANK($A124),"",SUM(I124:I126))</f>
      </c>
      <c r="L124" s="215">
        <f>IF(ISBLANK($A124),"",SUM(J124:J126))</f>
      </c>
      <c r="M124" s="217">
        <f>IF(ISBLANK($A124),"",RANK(L124,L:L,1))</f>
      </c>
      <c r="N124" s="203">
        <f>IF(ISBLANK($A124),"",SUM(F124,K124))</f>
      </c>
      <c r="O124" s="206">
        <f>IF(ISBLANK($A124),"",SUM(G124,L124))</f>
      </c>
      <c r="P124" s="209">
        <f>IF(ISBLANK($A124),"",RANK(O124,O:O,1))</f>
      </c>
    </row>
    <row r="125" spans="1:16" ht="12.75" customHeight="1">
      <c r="A125" s="213"/>
      <c r="B125" s="143">
        <f>IF(ISBLANK($C125),"",INDEX('Výsledková listina'!$B:$B,MATCH($C125,'Výsledková listina'!$C:$C,0),1))</f>
      </c>
      <c r="C125" s="146"/>
      <c r="D125" s="140">
        <f>IF(ISBLANK(C125),"",INDEX('Výsledková listina'!$H:$I,MATCH($C125,'Výsledková listina'!$C:$C,0),1))</f>
      </c>
      <c r="E125" s="141">
        <f>IF(ISBLANK(C125),"",INDEX('Výsledková listina'!$H:$I,MATCH($C125,'Výsledková listina'!$C:$C,0),2))</f>
      </c>
      <c r="F125" s="216"/>
      <c r="G125" s="216"/>
      <c r="H125" s="210"/>
      <c r="I125" s="140">
        <f>IF(ISBLANK(C125),"",INDEX('Výsledková listina'!$L:$M,MATCH($C125,'Výsledková listina'!$C:$C,0),1))</f>
      </c>
      <c r="J125" s="141">
        <f>IF(ISBLANK(C125),"",INDEX('Výsledková listina'!$L:$M,MATCH($C125,'Výsledková listina'!$C:$C,0),2))</f>
      </c>
      <c r="K125" s="216"/>
      <c r="L125" s="216"/>
      <c r="M125" s="210"/>
      <c r="N125" s="204"/>
      <c r="O125" s="207"/>
      <c r="P125" s="210"/>
    </row>
    <row r="126" spans="1:16" ht="13.5" customHeight="1" thickBot="1">
      <c r="A126" s="214"/>
      <c r="B126" s="144">
        <f>IF(ISBLANK($C126),"",INDEX('Výsledková listina'!$B:$B,MATCH($C126,'Výsledková listina'!$C:$C,0),1))</f>
      </c>
      <c r="C126" s="147"/>
      <c r="D126" s="138">
        <f>IF(ISBLANK(C126),"",INDEX('Výsledková listina'!$H:$I,MATCH($C126,'Výsledková listina'!$C:$C,0),1))</f>
      </c>
      <c r="E126" s="139">
        <f>IF(ISBLANK(C126),"",INDEX('Výsledková listina'!$H:$I,MATCH($C126,'Výsledková listina'!$C:$C,0),2))</f>
      </c>
      <c r="F126" s="187"/>
      <c r="G126" s="187"/>
      <c r="H126" s="211"/>
      <c r="I126" s="138">
        <f>IF(ISBLANK(C126),"",INDEX('Výsledková listina'!$L:$M,MATCH($C126,'Výsledková listina'!$C:$C,0),1))</f>
      </c>
      <c r="J126" s="139">
        <f>IF(ISBLANK(C126),"",INDEX('Výsledková listina'!$L:$M,MATCH($C126,'Výsledková listina'!$C:$C,0),2))</f>
      </c>
      <c r="K126" s="187"/>
      <c r="L126" s="187"/>
      <c r="M126" s="218"/>
      <c r="N126" s="205"/>
      <c r="O126" s="208"/>
      <c r="P126" s="211"/>
    </row>
    <row r="137" ht="81" customHeight="1"/>
  </sheetData>
  <sheetProtection selectLockedCells="1" sort="0" autoFilter="0"/>
  <autoFilter ref="D6:P27"/>
  <mergeCells count="412">
    <mergeCell ref="A1:P1"/>
    <mergeCell ref="A2:P2"/>
    <mergeCell ref="A4:A6"/>
    <mergeCell ref="B4:B6"/>
    <mergeCell ref="C4:C6"/>
    <mergeCell ref="D4:H4"/>
    <mergeCell ref="I4:M4"/>
    <mergeCell ref="N4:P5"/>
    <mergeCell ref="D5:E5"/>
    <mergeCell ref="F5:H5"/>
    <mergeCell ref="N25:N27"/>
    <mergeCell ref="O25:O27"/>
    <mergeCell ref="P25:P27"/>
    <mergeCell ref="I5:J5"/>
    <mergeCell ref="K5:M5"/>
    <mergeCell ref="K25:K27"/>
    <mergeCell ref="L25:L27"/>
    <mergeCell ref="M25:M27"/>
    <mergeCell ref="A25:A27"/>
    <mergeCell ref="F25:F27"/>
    <mergeCell ref="G25:G27"/>
    <mergeCell ref="H25:H27"/>
    <mergeCell ref="O19:O21"/>
    <mergeCell ref="P19:P21"/>
    <mergeCell ref="A22:A24"/>
    <mergeCell ref="F22:F24"/>
    <mergeCell ref="G22:G24"/>
    <mergeCell ref="H22:H24"/>
    <mergeCell ref="K22:K24"/>
    <mergeCell ref="L22:L24"/>
    <mergeCell ref="M22:M24"/>
    <mergeCell ref="A19:A21"/>
    <mergeCell ref="F19:F21"/>
    <mergeCell ref="G19:G21"/>
    <mergeCell ref="H19:H21"/>
    <mergeCell ref="K19:K21"/>
    <mergeCell ref="L19:L21"/>
    <mergeCell ref="M19:M21"/>
    <mergeCell ref="N22:N24"/>
    <mergeCell ref="N19:N21"/>
    <mergeCell ref="O22:O24"/>
    <mergeCell ref="P22:P24"/>
    <mergeCell ref="P13:P15"/>
    <mergeCell ref="A16:A18"/>
    <mergeCell ref="F16:F18"/>
    <mergeCell ref="G16:G18"/>
    <mergeCell ref="H16:H18"/>
    <mergeCell ref="K16:K18"/>
    <mergeCell ref="L16:L18"/>
    <mergeCell ref="M16:M18"/>
    <mergeCell ref="N16:N18"/>
    <mergeCell ref="O16:O18"/>
    <mergeCell ref="P16:P18"/>
    <mergeCell ref="A13:A15"/>
    <mergeCell ref="F13:F15"/>
    <mergeCell ref="G13:G15"/>
    <mergeCell ref="H13:H15"/>
    <mergeCell ref="K13:K15"/>
    <mergeCell ref="L13:L15"/>
    <mergeCell ref="M13:M15"/>
    <mergeCell ref="N13:N15"/>
    <mergeCell ref="O13:O15"/>
    <mergeCell ref="P10:P12"/>
    <mergeCell ref="A7:A9"/>
    <mergeCell ref="F7:F9"/>
    <mergeCell ref="G7:G9"/>
    <mergeCell ref="H7:H9"/>
    <mergeCell ref="K7:K9"/>
    <mergeCell ref="L7:L9"/>
    <mergeCell ref="M7:M9"/>
    <mergeCell ref="N7:N9"/>
    <mergeCell ref="O7:O9"/>
    <mergeCell ref="P7:P9"/>
    <mergeCell ref="A10:A12"/>
    <mergeCell ref="F10:F12"/>
    <mergeCell ref="G10:G12"/>
    <mergeCell ref="H10:H12"/>
    <mergeCell ref="K10:K12"/>
    <mergeCell ref="L10:L12"/>
    <mergeCell ref="M10:M12"/>
    <mergeCell ref="N10:N12"/>
    <mergeCell ref="O10:O12"/>
    <mergeCell ref="P109:P111"/>
    <mergeCell ref="A112:A114"/>
    <mergeCell ref="F112:F114"/>
    <mergeCell ref="G112:G114"/>
    <mergeCell ref="H112:H114"/>
    <mergeCell ref="K112:K114"/>
    <mergeCell ref="L112:L114"/>
    <mergeCell ref="M112:M114"/>
    <mergeCell ref="N112:N114"/>
    <mergeCell ref="O112:O114"/>
    <mergeCell ref="P112:P114"/>
    <mergeCell ref="A109:A111"/>
    <mergeCell ref="F109:F111"/>
    <mergeCell ref="G109:G111"/>
    <mergeCell ref="H109:H111"/>
    <mergeCell ref="K109:K111"/>
    <mergeCell ref="L109:L111"/>
    <mergeCell ref="M109:M111"/>
    <mergeCell ref="N109:N111"/>
    <mergeCell ref="O109:O111"/>
    <mergeCell ref="P115:P117"/>
    <mergeCell ref="A118:A120"/>
    <mergeCell ref="F118:F120"/>
    <mergeCell ref="G118:G120"/>
    <mergeCell ref="H118:H120"/>
    <mergeCell ref="K118:K120"/>
    <mergeCell ref="L118:L120"/>
    <mergeCell ref="M118:M120"/>
    <mergeCell ref="N118:N120"/>
    <mergeCell ref="O118:O120"/>
    <mergeCell ref="P118:P120"/>
    <mergeCell ref="A115:A117"/>
    <mergeCell ref="F115:F117"/>
    <mergeCell ref="G115:G117"/>
    <mergeCell ref="H115:H117"/>
    <mergeCell ref="K115:K117"/>
    <mergeCell ref="L115:L117"/>
    <mergeCell ref="M115:M117"/>
    <mergeCell ref="N115:N117"/>
    <mergeCell ref="O115:O117"/>
    <mergeCell ref="P121:P123"/>
    <mergeCell ref="A124:A126"/>
    <mergeCell ref="F124:F126"/>
    <mergeCell ref="G124:G126"/>
    <mergeCell ref="H124:H126"/>
    <mergeCell ref="K124:K126"/>
    <mergeCell ref="L124:L126"/>
    <mergeCell ref="M124:M126"/>
    <mergeCell ref="N124:N126"/>
    <mergeCell ref="O124:O126"/>
    <mergeCell ref="P124:P126"/>
    <mergeCell ref="A121:A123"/>
    <mergeCell ref="F121:F123"/>
    <mergeCell ref="G121:G123"/>
    <mergeCell ref="H121:H123"/>
    <mergeCell ref="K121:K123"/>
    <mergeCell ref="L121:L123"/>
    <mergeCell ref="M121:M123"/>
    <mergeCell ref="N121:N123"/>
    <mergeCell ref="O121:O123"/>
    <mergeCell ref="P28:P30"/>
    <mergeCell ref="A31:A33"/>
    <mergeCell ref="F31:F33"/>
    <mergeCell ref="G31:G33"/>
    <mergeCell ref="H31:H33"/>
    <mergeCell ref="K31:K33"/>
    <mergeCell ref="L31:L33"/>
    <mergeCell ref="M31:M33"/>
    <mergeCell ref="N31:N33"/>
    <mergeCell ref="O31:O33"/>
    <mergeCell ref="P31:P33"/>
    <mergeCell ref="A28:A30"/>
    <mergeCell ref="F28:F30"/>
    <mergeCell ref="G28:G30"/>
    <mergeCell ref="H28:H30"/>
    <mergeCell ref="K28:K30"/>
    <mergeCell ref="L28:L30"/>
    <mergeCell ref="M28:M30"/>
    <mergeCell ref="N28:N30"/>
    <mergeCell ref="O28:O30"/>
    <mergeCell ref="P34:P36"/>
    <mergeCell ref="A37:A39"/>
    <mergeCell ref="F37:F39"/>
    <mergeCell ref="G37:G39"/>
    <mergeCell ref="H37:H39"/>
    <mergeCell ref="K37:K39"/>
    <mergeCell ref="L37:L39"/>
    <mergeCell ref="M37:M39"/>
    <mergeCell ref="N37:N39"/>
    <mergeCell ref="O37:O39"/>
    <mergeCell ref="P37:P39"/>
    <mergeCell ref="A34:A36"/>
    <mergeCell ref="F34:F36"/>
    <mergeCell ref="G34:G36"/>
    <mergeCell ref="H34:H36"/>
    <mergeCell ref="K34:K36"/>
    <mergeCell ref="L34:L36"/>
    <mergeCell ref="M34:M36"/>
    <mergeCell ref="N34:N36"/>
    <mergeCell ref="O34:O36"/>
    <mergeCell ref="P40:P42"/>
    <mergeCell ref="A43:A45"/>
    <mergeCell ref="F43:F45"/>
    <mergeCell ref="G43:G45"/>
    <mergeCell ref="H43:H45"/>
    <mergeCell ref="K43:K45"/>
    <mergeCell ref="L43:L45"/>
    <mergeCell ref="M43:M45"/>
    <mergeCell ref="N43:N45"/>
    <mergeCell ref="O43:O45"/>
    <mergeCell ref="P43:P45"/>
    <mergeCell ref="A40:A42"/>
    <mergeCell ref="F40:F42"/>
    <mergeCell ref="G40:G42"/>
    <mergeCell ref="H40:H42"/>
    <mergeCell ref="K40:K42"/>
    <mergeCell ref="L40:L42"/>
    <mergeCell ref="M40:M42"/>
    <mergeCell ref="N40:N42"/>
    <mergeCell ref="O40:O42"/>
    <mergeCell ref="P46:P48"/>
    <mergeCell ref="A49:A51"/>
    <mergeCell ref="F49:F51"/>
    <mergeCell ref="G49:G51"/>
    <mergeCell ref="H49:H51"/>
    <mergeCell ref="K49:K51"/>
    <mergeCell ref="L49:L51"/>
    <mergeCell ref="M49:M51"/>
    <mergeCell ref="N49:N51"/>
    <mergeCell ref="O49:O51"/>
    <mergeCell ref="P49:P51"/>
    <mergeCell ref="A46:A48"/>
    <mergeCell ref="F46:F48"/>
    <mergeCell ref="G46:G48"/>
    <mergeCell ref="H46:H48"/>
    <mergeCell ref="K46:K48"/>
    <mergeCell ref="L46:L48"/>
    <mergeCell ref="M46:M48"/>
    <mergeCell ref="N46:N48"/>
    <mergeCell ref="O46:O48"/>
    <mergeCell ref="P52:P54"/>
    <mergeCell ref="A55:A57"/>
    <mergeCell ref="F55:F57"/>
    <mergeCell ref="G55:G57"/>
    <mergeCell ref="H55:H57"/>
    <mergeCell ref="K55:K57"/>
    <mergeCell ref="L55:L57"/>
    <mergeCell ref="M55:M57"/>
    <mergeCell ref="N55:N57"/>
    <mergeCell ref="O55:O57"/>
    <mergeCell ref="P55:P57"/>
    <mergeCell ref="A52:A54"/>
    <mergeCell ref="F52:F54"/>
    <mergeCell ref="G52:G54"/>
    <mergeCell ref="H52:H54"/>
    <mergeCell ref="K52:K54"/>
    <mergeCell ref="L52:L54"/>
    <mergeCell ref="M52:M54"/>
    <mergeCell ref="N52:N54"/>
    <mergeCell ref="O52:O54"/>
    <mergeCell ref="P58:P60"/>
    <mergeCell ref="A61:A63"/>
    <mergeCell ref="F61:F63"/>
    <mergeCell ref="G61:G63"/>
    <mergeCell ref="H61:H63"/>
    <mergeCell ref="K61:K63"/>
    <mergeCell ref="L61:L63"/>
    <mergeCell ref="M61:M63"/>
    <mergeCell ref="N61:N63"/>
    <mergeCell ref="O61:O63"/>
    <mergeCell ref="P61:P63"/>
    <mergeCell ref="A58:A60"/>
    <mergeCell ref="F58:F60"/>
    <mergeCell ref="G58:G60"/>
    <mergeCell ref="H58:H60"/>
    <mergeCell ref="K58:K60"/>
    <mergeCell ref="L58:L60"/>
    <mergeCell ref="M58:M60"/>
    <mergeCell ref="N58:N60"/>
    <mergeCell ref="O58:O60"/>
    <mergeCell ref="P64:P66"/>
    <mergeCell ref="A67:A69"/>
    <mergeCell ref="F67:F69"/>
    <mergeCell ref="G67:G69"/>
    <mergeCell ref="H67:H69"/>
    <mergeCell ref="K67:K69"/>
    <mergeCell ref="L67:L69"/>
    <mergeCell ref="M67:M69"/>
    <mergeCell ref="N67:N69"/>
    <mergeCell ref="O67:O69"/>
    <mergeCell ref="P67:P69"/>
    <mergeCell ref="A64:A66"/>
    <mergeCell ref="F64:F66"/>
    <mergeCell ref="G64:G66"/>
    <mergeCell ref="H64:H66"/>
    <mergeCell ref="K64:K66"/>
    <mergeCell ref="L64:L66"/>
    <mergeCell ref="M64:M66"/>
    <mergeCell ref="N64:N66"/>
    <mergeCell ref="O64:O66"/>
    <mergeCell ref="P70:P72"/>
    <mergeCell ref="A73:A75"/>
    <mergeCell ref="F73:F75"/>
    <mergeCell ref="G73:G75"/>
    <mergeCell ref="H73:H75"/>
    <mergeCell ref="K73:K75"/>
    <mergeCell ref="L73:L75"/>
    <mergeCell ref="M73:M75"/>
    <mergeCell ref="N73:N75"/>
    <mergeCell ref="O73:O75"/>
    <mergeCell ref="P73:P75"/>
    <mergeCell ref="A70:A72"/>
    <mergeCell ref="F70:F72"/>
    <mergeCell ref="G70:G72"/>
    <mergeCell ref="H70:H72"/>
    <mergeCell ref="K70:K72"/>
    <mergeCell ref="L70:L72"/>
    <mergeCell ref="M70:M72"/>
    <mergeCell ref="N70:N72"/>
    <mergeCell ref="O70:O72"/>
    <mergeCell ref="P76:P78"/>
    <mergeCell ref="A79:A81"/>
    <mergeCell ref="F79:F81"/>
    <mergeCell ref="G79:G81"/>
    <mergeCell ref="H79:H81"/>
    <mergeCell ref="K79:K81"/>
    <mergeCell ref="L79:L81"/>
    <mergeCell ref="M79:M81"/>
    <mergeCell ref="N79:N81"/>
    <mergeCell ref="O79:O81"/>
    <mergeCell ref="P79:P81"/>
    <mergeCell ref="A76:A78"/>
    <mergeCell ref="F76:F78"/>
    <mergeCell ref="G76:G78"/>
    <mergeCell ref="H76:H78"/>
    <mergeCell ref="K76:K78"/>
    <mergeCell ref="L76:L78"/>
    <mergeCell ref="M76:M78"/>
    <mergeCell ref="N76:N78"/>
    <mergeCell ref="O76:O78"/>
    <mergeCell ref="P82:P84"/>
    <mergeCell ref="A85:A87"/>
    <mergeCell ref="F85:F87"/>
    <mergeCell ref="G85:G87"/>
    <mergeCell ref="H85:H87"/>
    <mergeCell ref="K85:K87"/>
    <mergeCell ref="L85:L87"/>
    <mergeCell ref="M85:M87"/>
    <mergeCell ref="N85:N87"/>
    <mergeCell ref="O85:O87"/>
    <mergeCell ref="P85:P87"/>
    <mergeCell ref="A82:A84"/>
    <mergeCell ref="F82:F84"/>
    <mergeCell ref="G82:G84"/>
    <mergeCell ref="H82:H84"/>
    <mergeCell ref="K82:K84"/>
    <mergeCell ref="L82:L84"/>
    <mergeCell ref="M82:M84"/>
    <mergeCell ref="N82:N84"/>
    <mergeCell ref="O82:O84"/>
    <mergeCell ref="P88:P90"/>
    <mergeCell ref="A91:A93"/>
    <mergeCell ref="F91:F93"/>
    <mergeCell ref="G91:G93"/>
    <mergeCell ref="H91:H93"/>
    <mergeCell ref="K91:K93"/>
    <mergeCell ref="L91:L93"/>
    <mergeCell ref="M91:M93"/>
    <mergeCell ref="N91:N93"/>
    <mergeCell ref="O91:O93"/>
    <mergeCell ref="P91:P93"/>
    <mergeCell ref="A88:A90"/>
    <mergeCell ref="F88:F90"/>
    <mergeCell ref="G88:G90"/>
    <mergeCell ref="H88:H90"/>
    <mergeCell ref="K88:K90"/>
    <mergeCell ref="L88:L90"/>
    <mergeCell ref="M88:M90"/>
    <mergeCell ref="N88:N90"/>
    <mergeCell ref="O88:O90"/>
    <mergeCell ref="P94:P96"/>
    <mergeCell ref="A97:A99"/>
    <mergeCell ref="F97:F99"/>
    <mergeCell ref="G97:G99"/>
    <mergeCell ref="H97:H99"/>
    <mergeCell ref="K97:K99"/>
    <mergeCell ref="L97:L99"/>
    <mergeCell ref="M97:M99"/>
    <mergeCell ref="N97:N99"/>
    <mergeCell ref="O97:O99"/>
    <mergeCell ref="P97:P99"/>
    <mergeCell ref="A94:A96"/>
    <mergeCell ref="F94:F96"/>
    <mergeCell ref="G94:G96"/>
    <mergeCell ref="H94:H96"/>
    <mergeCell ref="K94:K96"/>
    <mergeCell ref="L94:L96"/>
    <mergeCell ref="M94:M96"/>
    <mergeCell ref="N94:N96"/>
    <mergeCell ref="O94:O96"/>
    <mergeCell ref="P100:P102"/>
    <mergeCell ref="A103:A105"/>
    <mergeCell ref="F103:F105"/>
    <mergeCell ref="G103:G105"/>
    <mergeCell ref="H103:H105"/>
    <mergeCell ref="K103:K105"/>
    <mergeCell ref="L103:L105"/>
    <mergeCell ref="M103:M105"/>
    <mergeCell ref="P103:P105"/>
    <mergeCell ref="A100:A102"/>
    <mergeCell ref="F100:F102"/>
    <mergeCell ref="G100:G102"/>
    <mergeCell ref="H100:H102"/>
    <mergeCell ref="K100:K102"/>
    <mergeCell ref="L100:L102"/>
    <mergeCell ref="M100:M102"/>
    <mergeCell ref="P106:P108"/>
    <mergeCell ref="A106:A108"/>
    <mergeCell ref="F106:F108"/>
    <mergeCell ref="G106:G108"/>
    <mergeCell ref="H106:H108"/>
    <mergeCell ref="K106:K108"/>
    <mergeCell ref="L106:L108"/>
    <mergeCell ref="M106:M108"/>
    <mergeCell ref="N106:N108"/>
    <mergeCell ref="O106:O108"/>
    <mergeCell ref="N100:N102"/>
    <mergeCell ref="O100:O102"/>
    <mergeCell ref="N103:N105"/>
    <mergeCell ref="O103:O105"/>
  </mergeCells>
  <printOptions/>
  <pageMargins left="0.3" right="0.28" top="0.56" bottom="0.51" header="0.37" footer="0.3"/>
  <pageSetup fitToHeight="2" fitToWidth="1" horizontalDpi="300" verticalDpi="300" orientation="portrait" paperSize="9" scale="76" r:id="rId2"/>
  <headerFooter alignWithMargins="0">
    <oddFooter>&amp;L&amp;F &amp;A&amp;RStránka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H38"/>
  <sheetViews>
    <sheetView showGridLines="0" zoomScale="70" zoomScaleNormal="70" zoomScaleSheetLayoutView="70" zoomScalePageLayoutView="0" workbookViewId="0" topLeftCell="A3">
      <pane xSplit="1" ySplit="3" topLeftCell="F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P15" sqref="P15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62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62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62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62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62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62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62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62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45">
        <f>CONCATENATE('Základní list'!$E$3)</f>
      </c>
      <c r="C1" s="245"/>
      <c r="D1" s="245"/>
      <c r="E1" s="245"/>
      <c r="F1" s="245"/>
      <c r="G1" s="245"/>
      <c r="H1" s="245">
        <f>CONCATENATE('Základní list'!$E$3)</f>
      </c>
      <c r="I1" s="245"/>
      <c r="J1" s="245"/>
      <c r="K1" s="245"/>
      <c r="L1" s="245"/>
      <c r="M1" s="245"/>
      <c r="N1" s="245">
        <f>CONCATENATE('Základní list'!$E$3)</f>
      </c>
      <c r="O1" s="245"/>
      <c r="P1" s="245"/>
      <c r="Q1" s="245"/>
      <c r="R1" s="245"/>
      <c r="S1" s="245"/>
      <c r="T1" s="245">
        <f>CONCATENATE('Základní list'!$E$3)</f>
      </c>
      <c r="U1" s="245"/>
      <c r="V1" s="245"/>
      <c r="W1" s="245"/>
      <c r="X1" s="245"/>
      <c r="Y1" s="245"/>
      <c r="Z1" s="245">
        <f>CONCATENATE('Základní list'!$E$3)</f>
      </c>
      <c r="AA1" s="245"/>
      <c r="AB1" s="245"/>
      <c r="AC1" s="245"/>
      <c r="AD1" s="245"/>
      <c r="AE1" s="245"/>
      <c r="AF1" s="245">
        <f>CONCATENATE('Základní list'!$E$3)</f>
      </c>
      <c r="AG1" s="245"/>
      <c r="AH1" s="245"/>
      <c r="AI1" s="245"/>
      <c r="AJ1" s="245"/>
      <c r="AK1" s="245"/>
      <c r="AL1" s="245">
        <f>CONCATENATE('Základní list'!$E$3)</f>
      </c>
      <c r="AM1" s="245"/>
      <c r="AN1" s="245"/>
      <c r="AO1" s="245"/>
      <c r="AP1" s="245"/>
      <c r="AQ1" s="245"/>
      <c r="AR1" s="245">
        <f>CONCATENATE('Základní list'!$E$3)</f>
      </c>
      <c r="AS1" s="245"/>
      <c r="AT1" s="245"/>
      <c r="AU1" s="245"/>
      <c r="AV1" s="245"/>
      <c r="AW1" s="245"/>
      <c r="AX1" s="245">
        <f>CONCATENATE('Základní list'!$E$3)</f>
      </c>
      <c r="AY1" s="245"/>
      <c r="AZ1" s="245"/>
      <c r="BA1" s="245"/>
      <c r="BB1" s="245"/>
      <c r="BC1" s="245"/>
      <c r="BD1" s="245">
        <f>CONCATENATE('Základní list'!$E$3)</f>
      </c>
      <c r="BE1" s="245"/>
      <c r="BF1" s="245"/>
      <c r="BG1" s="245"/>
      <c r="BH1" s="245"/>
      <c r="BI1" s="245"/>
      <c r="BJ1" s="245">
        <f>CONCATENATE('Základní list'!$E$3)</f>
      </c>
      <c r="BK1" s="245"/>
      <c r="BL1" s="245"/>
      <c r="BM1" s="245"/>
      <c r="BN1" s="245"/>
      <c r="BO1" s="245">
        <f>CONCATENATE('Základní list'!$E$3)</f>
      </c>
      <c r="BP1" s="245"/>
      <c r="BQ1" s="245"/>
      <c r="BR1" s="245"/>
      <c r="BS1" s="245"/>
      <c r="BT1" s="245">
        <f>CONCATENATE('Základní list'!$E$3)</f>
      </c>
      <c r="BU1" s="245"/>
      <c r="BV1" s="245"/>
      <c r="BW1" s="245"/>
      <c r="BX1" s="245"/>
      <c r="BY1" s="245">
        <f>CONCATENATE('Základní list'!$E$3)</f>
      </c>
      <c r="BZ1" s="245"/>
      <c r="CA1" s="245"/>
      <c r="CB1" s="245"/>
      <c r="CC1" s="245"/>
      <c r="CD1" s="245">
        <f>CONCATENATE('Základní list'!$E$3)</f>
      </c>
      <c r="CE1" s="245"/>
      <c r="CF1" s="245"/>
      <c r="CG1" s="245"/>
      <c r="CH1" s="245"/>
    </row>
    <row r="2" spans="1:86" s="58" customFormat="1" ht="13.5" thickBot="1">
      <c r="A2" s="57"/>
      <c r="B2" s="249">
        <f>CONCATENATE('Základní list'!$D$4)</f>
      </c>
      <c r="C2" s="249"/>
      <c r="D2" s="249"/>
      <c r="E2" s="249"/>
      <c r="F2" s="249"/>
      <c r="G2" s="249"/>
      <c r="H2" s="249">
        <f>CONCATENATE('Základní list'!$D$4)</f>
      </c>
      <c r="I2" s="249"/>
      <c r="J2" s="249"/>
      <c r="K2" s="249"/>
      <c r="L2" s="249"/>
      <c r="M2" s="249"/>
      <c r="N2" s="249">
        <f>CONCATENATE('Základní list'!$D$4)</f>
      </c>
      <c r="O2" s="249"/>
      <c r="P2" s="249"/>
      <c r="Q2" s="249"/>
      <c r="R2" s="249"/>
      <c r="S2" s="249"/>
      <c r="T2" s="249">
        <f>CONCATENATE('Základní list'!$D$4)</f>
      </c>
      <c r="U2" s="249"/>
      <c r="V2" s="249"/>
      <c r="W2" s="249"/>
      <c r="X2" s="249"/>
      <c r="Y2" s="249"/>
      <c r="Z2" s="249">
        <f>CONCATENATE('Základní list'!$D$4)</f>
      </c>
      <c r="AA2" s="249"/>
      <c r="AB2" s="249"/>
      <c r="AC2" s="249"/>
      <c r="AD2" s="249"/>
      <c r="AE2" s="249"/>
      <c r="AF2" s="249">
        <f>CONCATENATE('Základní list'!$D$4)</f>
      </c>
      <c r="AG2" s="249"/>
      <c r="AH2" s="249"/>
      <c r="AI2" s="249"/>
      <c r="AJ2" s="249"/>
      <c r="AK2" s="249"/>
      <c r="AL2" s="249">
        <f>CONCATENATE('Základní list'!$D$4)</f>
      </c>
      <c r="AM2" s="249"/>
      <c r="AN2" s="249"/>
      <c r="AO2" s="249"/>
      <c r="AP2" s="249"/>
      <c r="AQ2" s="249"/>
      <c r="AR2" s="249">
        <f>CONCATENATE('Základní list'!$D$4)</f>
      </c>
      <c r="AS2" s="249"/>
      <c r="AT2" s="249"/>
      <c r="AU2" s="249"/>
      <c r="AV2" s="249"/>
      <c r="AW2" s="249"/>
      <c r="AX2" s="249">
        <f>CONCATENATE('Základní list'!$D$4)</f>
      </c>
      <c r="AY2" s="249"/>
      <c r="AZ2" s="249"/>
      <c r="BA2" s="249"/>
      <c r="BB2" s="249"/>
      <c r="BC2" s="249"/>
      <c r="BD2" s="249">
        <f>CONCATENATE('Základní list'!$D$4)</f>
      </c>
      <c r="BE2" s="249"/>
      <c r="BF2" s="249"/>
      <c r="BG2" s="249"/>
      <c r="BH2" s="249"/>
      <c r="BI2" s="249"/>
      <c r="BJ2" s="249">
        <f>CONCATENATE('Základní list'!$D$4)</f>
      </c>
      <c r="BK2" s="249"/>
      <c r="BL2" s="249"/>
      <c r="BM2" s="249"/>
      <c r="BN2" s="249"/>
      <c r="BO2" s="249">
        <f>CONCATENATE('Základní list'!$D$4)</f>
      </c>
      <c r="BP2" s="249"/>
      <c r="BQ2" s="249"/>
      <c r="BR2" s="249"/>
      <c r="BS2" s="249"/>
      <c r="BT2" s="249">
        <f>CONCATENATE('Základní list'!$D$4)</f>
      </c>
      <c r="BU2" s="249"/>
      <c r="BV2" s="249"/>
      <c r="BW2" s="249"/>
      <c r="BX2" s="249"/>
      <c r="BY2" s="249">
        <f>CONCATENATE('Základní list'!$D$4)</f>
      </c>
      <c r="BZ2" s="249"/>
      <c r="CA2" s="249"/>
      <c r="CB2" s="249"/>
      <c r="CC2" s="249"/>
      <c r="CD2" s="249">
        <f>CONCATENATE('Základní list'!$D$4)</f>
      </c>
      <c r="CE2" s="249"/>
      <c r="CF2" s="249"/>
      <c r="CG2" s="249"/>
      <c r="CH2" s="249"/>
    </row>
    <row r="3" spans="1:86" ht="16.5" customHeight="1">
      <c r="A3" s="246" t="s">
        <v>11</v>
      </c>
      <c r="B3" s="239" t="s">
        <v>16</v>
      </c>
      <c r="C3" s="240"/>
      <c r="D3" s="240"/>
      <c r="E3" s="240"/>
      <c r="F3" s="240"/>
      <c r="G3" s="241"/>
      <c r="H3" s="239" t="s">
        <v>16</v>
      </c>
      <c r="I3" s="240"/>
      <c r="J3" s="240"/>
      <c r="K3" s="240"/>
      <c r="L3" s="240"/>
      <c r="M3" s="241"/>
      <c r="N3" s="239" t="s">
        <v>16</v>
      </c>
      <c r="O3" s="240"/>
      <c r="P3" s="240"/>
      <c r="Q3" s="240"/>
      <c r="R3" s="240"/>
      <c r="S3" s="241"/>
      <c r="T3" s="239" t="s">
        <v>16</v>
      </c>
      <c r="U3" s="240"/>
      <c r="V3" s="240"/>
      <c r="W3" s="240"/>
      <c r="X3" s="240"/>
      <c r="Y3" s="241"/>
      <c r="Z3" s="239" t="s">
        <v>16</v>
      </c>
      <c r="AA3" s="240"/>
      <c r="AB3" s="240"/>
      <c r="AC3" s="240"/>
      <c r="AD3" s="240"/>
      <c r="AE3" s="241"/>
      <c r="AF3" s="239" t="s">
        <v>16</v>
      </c>
      <c r="AG3" s="240"/>
      <c r="AH3" s="240"/>
      <c r="AI3" s="240"/>
      <c r="AJ3" s="240"/>
      <c r="AK3" s="241"/>
      <c r="AL3" s="239" t="s">
        <v>16</v>
      </c>
      <c r="AM3" s="240"/>
      <c r="AN3" s="240"/>
      <c r="AO3" s="240"/>
      <c r="AP3" s="240"/>
      <c r="AQ3" s="241"/>
      <c r="AR3" s="239" t="s">
        <v>16</v>
      </c>
      <c r="AS3" s="240"/>
      <c r="AT3" s="240"/>
      <c r="AU3" s="240"/>
      <c r="AV3" s="240"/>
      <c r="AW3" s="241"/>
      <c r="AX3" s="239" t="s">
        <v>16</v>
      </c>
      <c r="AY3" s="240"/>
      <c r="AZ3" s="240"/>
      <c r="BA3" s="240"/>
      <c r="BB3" s="240"/>
      <c r="BC3" s="241"/>
      <c r="BD3" s="239" t="s">
        <v>16</v>
      </c>
      <c r="BE3" s="240"/>
      <c r="BF3" s="240"/>
      <c r="BG3" s="240"/>
      <c r="BH3" s="240"/>
      <c r="BI3" s="241"/>
      <c r="BJ3" s="239" t="s">
        <v>16</v>
      </c>
      <c r="BK3" s="240"/>
      <c r="BL3" s="240"/>
      <c r="BM3" s="240"/>
      <c r="BN3" s="241" t="s">
        <v>36</v>
      </c>
      <c r="BO3" s="239" t="s">
        <v>16</v>
      </c>
      <c r="BP3" s="240"/>
      <c r="BQ3" s="240"/>
      <c r="BR3" s="240"/>
      <c r="BS3" s="241" t="s">
        <v>36</v>
      </c>
      <c r="BT3" s="239" t="s">
        <v>16</v>
      </c>
      <c r="BU3" s="240"/>
      <c r="BV3" s="240"/>
      <c r="BW3" s="240"/>
      <c r="BX3" s="241" t="s">
        <v>36</v>
      </c>
      <c r="BY3" s="239" t="s">
        <v>16</v>
      </c>
      <c r="BZ3" s="240"/>
      <c r="CA3" s="240"/>
      <c r="CB3" s="240"/>
      <c r="CC3" s="241" t="s">
        <v>36</v>
      </c>
      <c r="CD3" s="239" t="s">
        <v>16</v>
      </c>
      <c r="CE3" s="240"/>
      <c r="CF3" s="240"/>
      <c r="CG3" s="240"/>
      <c r="CH3" s="241" t="s">
        <v>36</v>
      </c>
    </row>
    <row r="4" spans="1:86" s="8" customFormat="1" ht="16.5" customHeight="1" thickBot="1">
      <c r="A4" s="247"/>
      <c r="B4" s="242" t="str">
        <f>IF(ISBLANK('Základní list'!$C11),"",'Základní list'!$A11)</f>
        <v>A</v>
      </c>
      <c r="C4" s="243"/>
      <c r="D4" s="243"/>
      <c r="E4" s="243"/>
      <c r="F4" s="243"/>
      <c r="G4" s="244"/>
      <c r="H4" s="242" t="str">
        <f>IF(ISBLANK('Základní list'!$C12),"",'Základní list'!$A12)</f>
        <v>B</v>
      </c>
      <c r="I4" s="243"/>
      <c r="J4" s="243"/>
      <c r="K4" s="243"/>
      <c r="L4" s="243"/>
      <c r="M4" s="244"/>
      <c r="N4" s="242" t="str">
        <f>IF(ISBLANK('Základní list'!$C13),"",'Základní list'!$A13)</f>
        <v>C</v>
      </c>
      <c r="O4" s="243"/>
      <c r="P4" s="243"/>
      <c r="Q4" s="243"/>
      <c r="R4" s="243"/>
      <c r="S4" s="244"/>
      <c r="T4" s="242" t="str">
        <f>IF(ISBLANK('Základní list'!$C14),"",'Základní list'!$A14)</f>
        <v>D</v>
      </c>
      <c r="U4" s="243"/>
      <c r="V4" s="243"/>
      <c r="W4" s="243"/>
      <c r="X4" s="243"/>
      <c r="Y4" s="244"/>
      <c r="Z4" s="242" t="str">
        <f>IF(ISBLANK('Základní list'!$C15),"",'Základní list'!$A15)</f>
        <v>E</v>
      </c>
      <c r="AA4" s="243"/>
      <c r="AB4" s="243"/>
      <c r="AC4" s="243"/>
      <c r="AD4" s="243"/>
      <c r="AE4" s="244"/>
      <c r="AF4" s="242" t="str">
        <f>IF(ISBLANK('Základní list'!$C16),"",'Základní list'!$A16)</f>
        <v>F</v>
      </c>
      <c r="AG4" s="243"/>
      <c r="AH4" s="243"/>
      <c r="AI4" s="243"/>
      <c r="AJ4" s="243"/>
      <c r="AK4" s="244"/>
      <c r="AL4" s="242" t="str">
        <f>IF(ISBLANK('Základní list'!$C17),"",'Základní list'!$A17)</f>
        <v>G</v>
      </c>
      <c r="AM4" s="243"/>
      <c r="AN4" s="243"/>
      <c r="AO4" s="243"/>
      <c r="AP4" s="243"/>
      <c r="AQ4" s="244"/>
      <c r="AR4" s="242" t="str">
        <f>IF(ISBLANK('Základní list'!$C18),"",'Základní list'!$A18)</f>
        <v>H</v>
      </c>
      <c r="AS4" s="243"/>
      <c r="AT4" s="243"/>
      <c r="AU4" s="243"/>
      <c r="AV4" s="243"/>
      <c r="AW4" s="244"/>
      <c r="AX4" s="242" t="str">
        <f>IF(ISBLANK('Základní list'!$C19),"",'Základní list'!$A19)</f>
        <v>I</v>
      </c>
      <c r="AY4" s="243"/>
      <c r="AZ4" s="243"/>
      <c r="BA4" s="243"/>
      <c r="BB4" s="243"/>
      <c r="BC4" s="244"/>
      <c r="BD4" s="242" t="str">
        <f>IF(ISBLANK('Základní list'!$C20),"",'Základní list'!$A20)</f>
        <v>J</v>
      </c>
      <c r="BE4" s="243"/>
      <c r="BF4" s="243"/>
      <c r="BG4" s="243"/>
      <c r="BH4" s="243"/>
      <c r="BI4" s="244"/>
      <c r="BJ4" s="242" t="str">
        <f>IF(ISBLANK('Základní list'!$C21),"",'Základní list'!$A21)</f>
        <v>K</v>
      </c>
      <c r="BK4" s="243"/>
      <c r="BL4" s="243"/>
      <c r="BM4" s="243"/>
      <c r="BN4" s="244"/>
      <c r="BO4" s="242" t="str">
        <f>IF(ISBLANK('Základní list'!$C22),"",'Základní list'!$A22)</f>
        <v>L</v>
      </c>
      <c r="BP4" s="243"/>
      <c r="BQ4" s="243"/>
      <c r="BR4" s="243"/>
      <c r="BS4" s="244"/>
      <c r="BT4" s="242" t="str">
        <f>IF(ISBLANK('Základní list'!$C23),"",'Základní list'!$A23)</f>
        <v>M</v>
      </c>
      <c r="BU4" s="243"/>
      <c r="BV4" s="243"/>
      <c r="BW4" s="243"/>
      <c r="BX4" s="244"/>
      <c r="BY4" s="242" t="str">
        <f>IF(ISBLANK('Základní list'!$C24),"",'Základní list'!$A24)</f>
        <v>O</v>
      </c>
      <c r="BZ4" s="243"/>
      <c r="CA4" s="243"/>
      <c r="CB4" s="243"/>
      <c r="CC4" s="244"/>
      <c r="CD4" s="242" t="str">
        <f>IF(ISBLANK('Základní list'!$C25),"",'Základní list'!$A25)</f>
        <v>P</v>
      </c>
      <c r="CE4" s="243"/>
      <c r="CF4" s="243"/>
      <c r="CG4" s="243"/>
      <c r="CH4" s="244"/>
    </row>
    <row r="5" spans="1:86" s="9" customFormat="1" ht="13.5" thickBot="1">
      <c r="A5" s="248"/>
      <c r="B5" s="1" t="s">
        <v>50</v>
      </c>
      <c r="C5" s="1" t="s">
        <v>42</v>
      </c>
      <c r="D5" s="1" t="s">
        <v>12</v>
      </c>
      <c r="E5" s="109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9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9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9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9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9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9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9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9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9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listina'!$N:$N,0)),"",INDEX('Výsledková listina'!$C:$C,MATCH(CONCATENATE(B$4,$A6),'Výsledková listina'!$N:$N,0),1))</f>
        <v>Srb Roman</v>
      </c>
      <c r="C6" s="52" t="str">
        <f>IF(ISNA(MATCH(CONCATENATE(B$4,$A6),'Výsledková listina'!$N:$N,0)),"",INDEX('Výsledková listina'!$P:$P,MATCH(CONCATENATE(B$4,$A6),'Výsledková listina'!$N:$N,0),1))</f>
        <v>Čelákovice</v>
      </c>
      <c r="D6" s="4">
        <v>13600</v>
      </c>
      <c r="E6" s="110"/>
      <c r="F6" s="50">
        <f aca="true" t="shared" si="0" ref="F6:F35">IF(D6="","",RANK(D6,D$1:D$65536,0)+(COUNT(D$1:D$65536)+1-RANK(D6,D$1:D$65536,0)-RANK(D6,D$1:D$65536,1))/2+E6)</f>
        <v>1</v>
      </c>
      <c r="G6" s="68"/>
      <c r="H6" s="17" t="str">
        <f>IF(ISNA(MATCH(CONCATENATE(H$4,$A6),'Výsledková listina'!$N:$N,0)),"",INDEX('Výsledková listina'!$C:$C,MATCH(CONCATENATE(H$4,$A6),'Výsledková listina'!$N:$N,0),1))</f>
        <v>Lukáš Kapusta</v>
      </c>
      <c r="I6" s="52" t="str">
        <f>IF(ISNA(MATCH(CONCATENATE(H$4,$A6),'Výsledková listina'!$N:$N,0)),"",INDEX('Výsledková listina'!$P:$P,MATCH(CONCATENATE(H$4,$A6),'Výsledková listina'!$N:$N,0),1))</f>
        <v>Čelákovice</v>
      </c>
      <c r="J6" s="4">
        <v>7070</v>
      </c>
      <c r="K6" s="110"/>
      <c r="L6" s="50">
        <f aca="true" t="shared" si="1" ref="L6:L35">IF(J6="","",RANK(J6,J$1:J$65536,0)+(COUNT(J$1:J$65536)+1-RANK(J6,J$1:J$65536,0)-RANK(J6,J$1:J$65536,1))/2+K6)</f>
        <v>2</v>
      </c>
      <c r="M6" s="68"/>
      <c r="N6" s="17" t="str">
        <f>IF(ISNA(MATCH(CONCATENATE(N$4,$A6),'Výsledková listina'!$N:$N,0)),"",INDEX('Výsledková listina'!$C:$C,MATCH(CONCATENATE(N$4,$A6),'Výsledková listina'!$N:$N,0),1))</f>
        <v>Řezáč Jan</v>
      </c>
      <c r="O6" s="52" t="str">
        <f>IF(ISNA(MATCH(CONCATENATE(N$4,$A6),'Výsledková listina'!$N:$N,0)),"",INDEX('Výsledková listina'!$P:$P,MATCH(CONCATENATE(N$4,$A6),'Výsledková listina'!$N:$N,0),1))</f>
        <v>Brandýs nad Labem</v>
      </c>
      <c r="P6" s="4">
        <v>8140</v>
      </c>
      <c r="Q6" s="110"/>
      <c r="R6" s="50">
        <f aca="true" t="shared" si="2" ref="R6:R35">IF(P6="","",RANK(P6,P$1:P$65536,0)+(COUNT(P$1:P$65536)+1-RANK(P6,P$1:P$65536,0)-RANK(P6,P$1:P$65536,1))/2+Q6)</f>
        <v>3</v>
      </c>
      <c r="S6" s="68"/>
      <c r="T6" s="17">
        <f>IF(ISNA(MATCH(CONCATENATE(T$4,$A6),'Výsledková listina'!$N:$N,0)),"",INDEX('Výsledková listina'!$C:$C,MATCH(CONCATENATE(T$4,$A6),'Výsledková listina'!$N:$N,0),1))</f>
      </c>
      <c r="U6" s="52">
        <f>IF(ISNA(MATCH(CONCATENATE(T$4,$A6),'Výsledková listina'!$N:$N,0)),"",INDEX('Výsledková listina'!$P:$P,MATCH(CONCATENATE(T$4,$A6),'Výsledková listina'!$N:$N,0),1))</f>
      </c>
      <c r="V6" s="4"/>
      <c r="W6" s="110"/>
      <c r="X6" s="50">
        <f aca="true" t="shared" si="3" ref="X6:X35">IF(V6="","",RANK(V6,V$1:V$65536,0)+(COUNT(V$1:V$65536)+1-RANK(V6,V$1:V$65536,0)-RANK(V6,V$1:V$65536,1))/2+W6)</f>
      </c>
      <c r="Y6" s="68"/>
      <c r="Z6" s="17">
        <f>IF(ISNA(MATCH(CONCATENATE(Z$4,$A6),'Výsledková listina'!$N:$N,0)),"",INDEX('Výsledková listina'!$C:$C,MATCH(CONCATENATE(Z$4,$A6),'Výsledková listina'!$N:$N,0),1))</f>
      </c>
      <c r="AA6" s="52">
        <f>IF(ISNA(MATCH(CONCATENATE(Z$4,$A6),'Výsledková listina'!$N:$N,0)),"",INDEX('Výsledková listina'!$P:$P,MATCH(CONCATENATE(Z$4,$A6),'Výsledková listina'!$N:$N,0),1))</f>
      </c>
      <c r="AB6" s="4"/>
      <c r="AC6" s="110"/>
      <c r="AD6" s="50">
        <f aca="true" t="shared" si="4" ref="AD6:AD35">IF(AB6="","",RANK(AB6,AB$1:AB$65536,0)+(COUNT(AB$1:AB$65536)+1-RANK(AB6,AB$1:AB$65536,0)-RANK(AB6,AB$1:AB$65536,1))/2+AC6)</f>
      </c>
      <c r="AE6" s="68"/>
      <c r="AF6" s="17">
        <f>IF(ISNA(MATCH(CONCATENATE(AF$4,$A6),'Výsledková listina'!$N:$N,0)),"",INDEX('Výsledková listina'!$C:$C,MATCH(CONCATENATE(AF$4,$A6),'Výsledková listina'!$N:$N,0),1))</f>
      </c>
      <c r="AG6" s="52">
        <f>IF(ISNA(MATCH(CONCATENATE(AF$4,$A6),'Výsledková listina'!$N:$N,0)),"",INDEX('Výsledková listina'!$P:$P,MATCH(CONCATENATE(AF$4,$A6),'Výsledková listina'!$N:$N,0),1))</f>
      </c>
      <c r="AH6" s="4"/>
      <c r="AI6" s="110"/>
      <c r="AJ6" s="50">
        <f aca="true" t="shared" si="5" ref="AJ6:AJ35">IF(AH6="","",RANK(AH6,AH$1:AH$65536,0)+(COUNT(AH$1:AH$65536)+1-RANK(AH6,AH$1:AH$65536,0)-RANK(AH6,AH$1:AH$65536,1))/2+AI6)</f>
      </c>
      <c r="AK6" s="68"/>
      <c r="AL6" s="17">
        <f>IF(ISNA(MATCH(CONCATENATE(AL$4,$A6),'Výsledková listina'!$N:$N,0)),"",INDEX('Výsledková listina'!$C:$C,MATCH(CONCATENATE(AL$4,$A6),'Výsledková listina'!$N:$N,0),1))</f>
      </c>
      <c r="AM6" s="52">
        <f>IF(ISNA(MATCH(CONCATENATE(AL$4,$A6),'Výsledková listina'!$N:$N,0)),"",INDEX('Výsledková listina'!$P:$P,MATCH(CONCATENATE(AL$4,$A6),'Výsledková listina'!$N:$N,0),1))</f>
      </c>
      <c r="AN6" s="4"/>
      <c r="AO6" s="110"/>
      <c r="AP6" s="50">
        <f aca="true" t="shared" si="6" ref="AP6:AP35">IF(AN6="","",RANK(AN6,AN$1:AN$65536,0)+(COUNT(AN$1:AN$65536)+1-RANK(AN6,AN$1:AN$65536,0)-RANK(AN6,AN$1:AN$65536,1))/2+AO6)</f>
      </c>
      <c r="AQ6" s="68"/>
      <c r="AR6" s="17">
        <f>IF(ISNA(MATCH(CONCATENATE(AR$4,$A6),'Výsledková listina'!$N:$N,0)),"",INDEX('Výsledková listina'!$C:$C,MATCH(CONCATENATE(AR$4,$A6),'Výsledková listina'!$N:$N,0),1))</f>
      </c>
      <c r="AS6" s="52">
        <f>IF(ISNA(MATCH(CONCATENATE(AR$4,$A6),'Výsledková listina'!$N:$N,0)),"",INDEX('Výsledková listina'!$P:$P,MATCH(CONCATENATE(AR$4,$A6),'Výsledková listina'!$N:$N,0),1))</f>
      </c>
      <c r="AT6" s="4"/>
      <c r="AU6" s="110"/>
      <c r="AV6" s="50">
        <f aca="true" t="shared" si="7" ref="AV6:AV35">IF(AT6="","",RANK(AT6,AT$1:AT$65536,0)+(COUNT(AT$1:AT$65536)+1-RANK(AT6,AT$1:AT$65536,0)-RANK(AT6,AT$1:AT$65536,1))/2+AU6)</f>
      </c>
      <c r="AW6" s="68"/>
      <c r="AX6" s="17">
        <f>IF(ISNA(MATCH(CONCATENATE(AX$4,$A6),'Výsledková listina'!$N:$N,0)),"",INDEX('Výsledková listina'!$C:$C,MATCH(CONCATENATE(AX$4,$A6),'Výsledková listina'!$N:$N,0),1))</f>
      </c>
      <c r="AY6" s="52">
        <f>IF(ISNA(MATCH(CONCATENATE(AX$4,$A6),'Výsledková listina'!$N:$N,0)),"",INDEX('Výsledková listina'!$P:$P,MATCH(CONCATENATE(AX$4,$A6),'Výsledková listina'!$N:$N,0),1))</f>
      </c>
      <c r="AZ6" s="4"/>
      <c r="BA6" s="110"/>
      <c r="BB6" s="50">
        <f aca="true" t="shared" si="8" ref="BB6:BB35">IF(AZ6="","",RANK(AZ6,AZ$1:AZ$65536,0)+(COUNT(AZ$1:AZ$65536)+1-RANK(AZ6,AZ$1:AZ$65536,0)-RANK(AZ6,AZ$1:AZ$65536,1))/2+BA6)</f>
      </c>
      <c r="BC6" s="68"/>
      <c r="BD6" s="17">
        <f>IF(ISNA(MATCH(CONCATENATE(BD$4,$A6),'Výsledková listina'!$N:$N,0)),"",INDEX('Výsledková listina'!$C:$C,MATCH(CONCATENATE(BD$4,$A6),'Výsledková listina'!$N:$N,0),1))</f>
      </c>
      <c r="BE6" s="52">
        <f>IF(ISNA(MATCH(CONCATENATE(BD$4,$A6),'Výsledková listina'!$N:$N,0)),"",INDEX('Výsledková listina'!$P:$P,MATCH(CONCATENATE(BD$4,$A6),'Výsledková listina'!$N:$N,0),1))</f>
      </c>
      <c r="BF6" s="4"/>
      <c r="BG6" s="110"/>
      <c r="BH6" s="50">
        <f aca="true" t="shared" si="9" ref="BH6:BH35">IF(BF6="","",RANK(BF6,BF$1:BF$65536,0)+(COUNT(BF$1:BF$65536)+1-RANK(BF6,BF$1:BF$65536,0)-RANK(BF6,BF$1:BF$65536,1))/2+BG6)</f>
      </c>
      <c r="BI6" s="68"/>
      <c r="BJ6" s="17">
        <f>IF(ISNA(MATCH(CONCATENATE(BJ$4,$A6),'Výsledková listina'!$N:$N,0)),"",INDEX('Výsledková listina'!$C:$C,MATCH(CONCATENATE(BJ$4,$A6),'Výsledková listina'!$N:$N,0),1))</f>
      </c>
      <c r="BK6" s="52">
        <f>IF(ISNA(MATCH(CONCATENATE(BJ$4,$A6),'Výsledková listina'!$N:$N,0)),"",INDEX('Výsledková listina'!$P:$P,MATCH(CONCATENATE(BJ$4,$A6),'Výsledková listina'!$N:$N,0),1))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8"/>
      <c r="BO6" s="17">
        <f>IF(ISNA(MATCH(CONCATENATE(BO$4,$A6),'Výsledková listina'!$N:$N,0)),"",INDEX('Výsledková listina'!$C:$C,MATCH(CONCATENATE(BO$4,$A6),'Výsledková listina'!$N:$N,0),1))</f>
      </c>
      <c r="BP6" s="52">
        <f>IF(ISNA(MATCH(CONCATENATE(BO$4,$A6),'Výsledková listina'!$N:$N,0)),"",INDEX('Výsledková listina'!$P:$P,MATCH(CONCATENATE(BO$4,$A6),'Výsledková listina'!$N:$N,0),1))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8"/>
      <c r="BT6" s="17">
        <f>IF(ISNA(MATCH(CONCATENATE(BT$4,$A6),'Výsledková listina'!$N:$N,0)),"",INDEX('Výsledková listina'!$C:$C,MATCH(CONCATENATE(BT$4,$A6),'Výsledková listina'!$N:$N,0),1))</f>
      </c>
      <c r="BU6" s="52">
        <f>IF(ISNA(MATCH(CONCATENATE(BT$4,$A6),'Výsledková listina'!$N:$N,0)),"",INDEX('Výsledková listina'!$P:$P,MATCH(CONCATENATE(BT$4,$A6),'Výsledková listina'!$N:$N,0),1))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8"/>
      <c r="BY6" s="17">
        <f>IF(ISNA(MATCH(CONCATENATE(BY$4,$A6),'Výsledková listina'!$N:$N,0)),"",INDEX('Výsledková listina'!$C:$C,MATCH(CONCATENATE(BY$4,$A6),'Výsledková listina'!$N:$N,0),1))</f>
      </c>
      <c r="BZ6" s="52">
        <f>IF(ISNA(MATCH(CONCATENATE(BY$4,$A6),'Výsledková listina'!$N:$N,0)),"",INDEX('Výsledková listina'!$P:$P,MATCH(CONCATENATE(BY$4,$A6),'Výsledková listina'!$N:$N,0),1))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8"/>
      <c r="CD6" s="17">
        <f>IF(ISNA(MATCH(CONCATENATE(CD$4,$A6),'Výsledková listina'!$N:$N,0)),"",INDEX('Výsledková listina'!$C:$C,MATCH(CONCATENATE(CD$4,$A6),'Výsledková listina'!$N:$N,0),1))</f>
      </c>
      <c r="CE6" s="52">
        <f>IF(ISNA(MATCH(CONCATENATE(CD$4,$A6),'Výsledková listina'!$N:$N,0)),"",INDEX('Výsledková listina'!$P:$P,MATCH(CONCATENATE(CD$4,$A6),'Výsledková listina'!$N:$N,0),1))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8"/>
    </row>
    <row r="7" spans="1:86" s="10" customFormat="1" ht="34.5" customHeight="1">
      <c r="A7" s="5">
        <v>2</v>
      </c>
      <c r="B7" s="17" t="str">
        <f>IF(ISNA(MATCH(CONCATENATE(B$4,$A7),'Výsledková listina'!$N:$N,0)),"",INDEX('Výsledková listina'!$C:$C,MATCH(CONCATENATE(B$4,$A7),'Výsledková listina'!$N:$N,0),1))</f>
        <v>Petr Pluchta</v>
      </c>
      <c r="C7" s="52" t="str">
        <f>IF(ISNA(MATCH(CONCATENATE(B$4,$A7),'Výsledková listina'!$N:$N,0)),"",INDEX('Výsledková listina'!$P:$P,MATCH(CONCATENATE(B$4,$A7),'Výsledková listina'!$N:$N,0),1))</f>
        <v>Smečno</v>
      </c>
      <c r="D7" s="4">
        <v>11750</v>
      </c>
      <c r="E7" s="110"/>
      <c r="F7" s="50">
        <f t="shared" si="0"/>
        <v>2</v>
      </c>
      <c r="G7" s="69"/>
      <c r="H7" s="17" t="str">
        <f>IF(ISNA(MATCH(CONCATENATE(H$4,$A7),'Výsledková listina'!$N:$N,0)),"",INDEX('Výsledková listina'!$C:$C,MATCH(CONCATENATE(H$4,$A7),'Výsledková listina'!$N:$N,0),1))</f>
        <v>Vladimír Baranka</v>
      </c>
      <c r="I7" s="52" t="str">
        <f>IF(ISNA(MATCH(CONCATENATE(H$4,$A7),'Výsledková listina'!$N:$N,0)),"",INDEX('Výsledková listina'!$P:$P,MATCH(CONCATENATE(H$4,$A7),'Výsledková listina'!$N:$N,0),1))</f>
        <v>Český Šternberk</v>
      </c>
      <c r="J7" s="4">
        <v>1350</v>
      </c>
      <c r="K7" s="110"/>
      <c r="L7" s="50">
        <f t="shared" si="1"/>
        <v>8</v>
      </c>
      <c r="M7" s="69"/>
      <c r="N7" s="17" t="str">
        <f>IF(ISNA(MATCH(CONCATENATE(N$4,$A7),'Výsledková listina'!$N:$N,0)),"",INDEX('Výsledková listina'!$C:$C,MATCH(CONCATENATE(N$4,$A7),'Výsledková listina'!$N:$N,0),1))</f>
        <v>Marek Veselý</v>
      </c>
      <c r="O7" s="52" t="str">
        <f>IF(ISNA(MATCH(CONCATENATE(N$4,$A7),'Výsledková listina'!$N:$N,0)),"",INDEX('Výsledková listina'!$P:$P,MATCH(CONCATENATE(N$4,$A7),'Výsledková listina'!$N:$N,0),1))</f>
        <v>Český Šternberk</v>
      </c>
      <c r="P7" s="4">
        <v>10740</v>
      </c>
      <c r="Q7" s="110"/>
      <c r="R7" s="50">
        <f t="shared" si="2"/>
        <v>1</v>
      </c>
      <c r="S7" s="69"/>
      <c r="T7" s="17">
        <f>IF(ISNA(MATCH(CONCATENATE(T$4,$A7),'Výsledková listina'!$N:$N,0)),"",INDEX('Výsledková listina'!$C:$C,MATCH(CONCATENATE(T$4,$A7),'Výsledková listina'!$N:$N,0),1))</f>
      </c>
      <c r="U7" s="52">
        <f>IF(ISNA(MATCH(CONCATENATE(T$4,$A7),'Výsledková listina'!$N:$N,0)),"",INDEX('Výsledková listina'!$P:$P,MATCH(CONCATENATE(T$4,$A7),'Výsledková listina'!$N:$N,0),1))</f>
      </c>
      <c r="V7" s="4"/>
      <c r="W7" s="110"/>
      <c r="X7" s="50">
        <f t="shared" si="3"/>
      </c>
      <c r="Y7" s="69"/>
      <c r="Z7" s="17">
        <f>IF(ISNA(MATCH(CONCATENATE(Z$4,$A7),'Výsledková listina'!$N:$N,0)),"",INDEX('Výsledková listina'!$C:$C,MATCH(CONCATENATE(Z$4,$A7),'Výsledková listina'!$N:$N,0),1))</f>
      </c>
      <c r="AA7" s="52">
        <f>IF(ISNA(MATCH(CONCATENATE(Z$4,$A7),'Výsledková listina'!$N:$N,0)),"",INDEX('Výsledková listina'!$P:$P,MATCH(CONCATENATE(Z$4,$A7),'Výsledková listina'!$N:$N,0),1))</f>
      </c>
      <c r="AB7" s="4"/>
      <c r="AC7" s="110"/>
      <c r="AD7" s="50">
        <f t="shared" si="4"/>
      </c>
      <c r="AE7" s="69"/>
      <c r="AF7" s="17">
        <f>IF(ISNA(MATCH(CONCATENATE(AF$4,$A7),'Výsledková listina'!$N:$N,0)),"",INDEX('Výsledková listina'!$C:$C,MATCH(CONCATENATE(AF$4,$A7),'Výsledková listina'!$N:$N,0),1))</f>
      </c>
      <c r="AG7" s="52">
        <f>IF(ISNA(MATCH(CONCATENATE(AF$4,$A7),'Výsledková listina'!$N:$N,0)),"",INDEX('Výsledková listina'!$P:$P,MATCH(CONCATENATE(AF$4,$A7),'Výsledková listina'!$N:$N,0),1))</f>
      </c>
      <c r="AH7" s="4"/>
      <c r="AI7" s="110"/>
      <c r="AJ7" s="50">
        <f t="shared" si="5"/>
      </c>
      <c r="AK7" s="69"/>
      <c r="AL7" s="17">
        <f>IF(ISNA(MATCH(CONCATENATE(AL$4,$A7),'Výsledková listina'!$N:$N,0)),"",INDEX('Výsledková listina'!$C:$C,MATCH(CONCATENATE(AL$4,$A7),'Výsledková listina'!$N:$N,0),1))</f>
      </c>
      <c r="AM7" s="52">
        <f>IF(ISNA(MATCH(CONCATENATE(AL$4,$A7),'Výsledková listina'!$N:$N,0)),"",INDEX('Výsledková listina'!$P:$P,MATCH(CONCATENATE(AL$4,$A7),'Výsledková listina'!$N:$N,0),1))</f>
      </c>
      <c r="AN7" s="4"/>
      <c r="AO7" s="110"/>
      <c r="AP7" s="50">
        <f t="shared" si="6"/>
      </c>
      <c r="AQ7" s="69"/>
      <c r="AR7" s="17">
        <f>IF(ISNA(MATCH(CONCATENATE(AR$4,$A7),'Výsledková listina'!$N:$N,0)),"",INDEX('Výsledková listina'!$C:$C,MATCH(CONCATENATE(AR$4,$A7),'Výsledková listina'!$N:$N,0),1))</f>
      </c>
      <c r="AS7" s="52">
        <f>IF(ISNA(MATCH(CONCATENATE(AR$4,$A7),'Výsledková listina'!$N:$N,0)),"",INDEX('Výsledková listina'!$P:$P,MATCH(CONCATENATE(AR$4,$A7),'Výsledková listina'!$N:$N,0),1))</f>
      </c>
      <c r="AT7" s="4"/>
      <c r="AU7" s="110"/>
      <c r="AV7" s="50">
        <f t="shared" si="7"/>
      </c>
      <c r="AW7" s="69"/>
      <c r="AX7" s="17">
        <f>IF(ISNA(MATCH(CONCATENATE(AX$4,$A7),'Výsledková listina'!$N:$N,0)),"",INDEX('Výsledková listina'!$C:$C,MATCH(CONCATENATE(AX$4,$A7),'Výsledková listina'!$N:$N,0),1))</f>
      </c>
      <c r="AY7" s="52">
        <f>IF(ISNA(MATCH(CONCATENATE(AX$4,$A7),'Výsledková listina'!$N:$N,0)),"",INDEX('Výsledková listina'!$P:$P,MATCH(CONCATENATE(AX$4,$A7),'Výsledková listina'!$N:$N,0),1))</f>
      </c>
      <c r="AZ7" s="4"/>
      <c r="BA7" s="110"/>
      <c r="BB7" s="50">
        <f t="shared" si="8"/>
      </c>
      <c r="BC7" s="69"/>
      <c r="BD7" s="17">
        <f>IF(ISNA(MATCH(CONCATENATE(BD$4,$A7),'Výsledková listina'!$N:$N,0)),"",INDEX('Výsledková listina'!$C:$C,MATCH(CONCATENATE(BD$4,$A7),'Výsledková listina'!$N:$N,0),1))</f>
      </c>
      <c r="BE7" s="52">
        <f>IF(ISNA(MATCH(CONCATENATE(BD$4,$A7),'Výsledková listina'!$N:$N,0)),"",INDEX('Výsledková listina'!$P:$P,MATCH(CONCATENATE(BD$4,$A7),'Výsledková listina'!$N:$N,0),1))</f>
      </c>
      <c r="BF7" s="4"/>
      <c r="BG7" s="110"/>
      <c r="BH7" s="50">
        <f t="shared" si="9"/>
      </c>
      <c r="BI7" s="69"/>
      <c r="BJ7" s="17">
        <f>IF(ISNA(MATCH(CONCATENATE(BJ$4,$A7),'Výsledková listina'!$N:$N,0)),"",INDEX('Výsledková listina'!$C:$C,MATCH(CONCATENATE(BJ$4,$A7),'Výsledková listina'!$N:$N,0),1))</f>
      </c>
      <c r="BK7" s="52">
        <f>IF(ISNA(MATCH(CONCATENATE(BJ$4,$A7),'Výsledková listina'!$N:$N,0)),"",INDEX('Výsledková listina'!$P:$P,MATCH(CONCATENATE(BJ$4,$A7),'Výsledková listina'!$N:$N,0),1))</f>
      </c>
      <c r="BL7" s="4"/>
      <c r="BM7" s="50">
        <f t="shared" si="10"/>
      </c>
      <c r="BN7" s="69"/>
      <c r="BO7" s="17">
        <f>IF(ISNA(MATCH(CONCATENATE(BO$4,$A7),'Výsledková listina'!$N:$N,0)),"",INDEX('Výsledková listina'!$C:$C,MATCH(CONCATENATE(BO$4,$A7),'Výsledková listina'!$N:$N,0),1))</f>
      </c>
      <c r="BP7" s="52">
        <f>IF(ISNA(MATCH(CONCATENATE(BO$4,$A7),'Výsledková listina'!$N:$N,0)),"",INDEX('Výsledková listina'!$P:$P,MATCH(CONCATENATE(BO$4,$A7),'Výsledková listina'!$N:$N,0),1))</f>
      </c>
      <c r="BQ7" s="4"/>
      <c r="BR7" s="50">
        <f t="shared" si="11"/>
      </c>
      <c r="BS7" s="69"/>
      <c r="BT7" s="17">
        <f>IF(ISNA(MATCH(CONCATENATE(BT$4,$A7),'Výsledková listina'!$N:$N,0)),"",INDEX('Výsledková listina'!$C:$C,MATCH(CONCATENATE(BT$4,$A7),'Výsledková listina'!$N:$N,0),1))</f>
      </c>
      <c r="BU7" s="52">
        <f>IF(ISNA(MATCH(CONCATENATE(BT$4,$A7),'Výsledková listina'!$N:$N,0)),"",INDEX('Výsledková listina'!$P:$P,MATCH(CONCATENATE(BT$4,$A7),'Výsledková listina'!$N:$N,0),1))</f>
      </c>
      <c r="BV7" s="4"/>
      <c r="BW7" s="50">
        <f t="shared" si="12"/>
      </c>
      <c r="BX7" s="69"/>
      <c r="BY7" s="17">
        <f>IF(ISNA(MATCH(CONCATENATE(BY$4,$A7),'Výsledková listina'!$N:$N,0)),"",INDEX('Výsledková listina'!$C:$C,MATCH(CONCATENATE(BY$4,$A7),'Výsledková listina'!$N:$N,0),1))</f>
      </c>
      <c r="BZ7" s="52">
        <f>IF(ISNA(MATCH(CONCATENATE(BY$4,$A7),'Výsledková listina'!$N:$N,0)),"",INDEX('Výsledková listina'!$P:$P,MATCH(CONCATENATE(BY$4,$A7),'Výsledková listina'!$N:$N,0),1))</f>
      </c>
      <c r="CA7" s="4"/>
      <c r="CB7" s="50">
        <f t="shared" si="13"/>
      </c>
      <c r="CC7" s="69"/>
      <c r="CD7" s="17">
        <f>IF(ISNA(MATCH(CONCATENATE(CD$4,$A7),'Výsledková listina'!$N:$N,0)),"",INDEX('Výsledková listina'!$C:$C,MATCH(CONCATENATE(CD$4,$A7),'Výsledková listina'!$N:$N,0),1))</f>
      </c>
      <c r="CE7" s="52">
        <f>IF(ISNA(MATCH(CONCATENATE(CD$4,$A7),'Výsledková listina'!$N:$N,0)),"",INDEX('Výsledková listina'!$P:$P,MATCH(CONCATENATE(CD$4,$A7),'Výsledková listina'!$N:$N,0),1))</f>
      </c>
      <c r="CF7" s="4"/>
      <c r="CG7" s="50">
        <f t="shared" si="14"/>
      </c>
      <c r="CH7" s="69"/>
    </row>
    <row r="8" spans="1:86" s="10" customFormat="1" ht="34.5" customHeight="1">
      <c r="A8" s="5">
        <v>3</v>
      </c>
      <c r="B8" s="17" t="str">
        <f>IF(ISNA(MATCH(CONCATENATE(B$4,$A8),'Výsledková listina'!$N:$N,0)),"",INDEX('Výsledková listina'!$C:$C,MATCH(CONCATENATE(B$4,$A8),'Výsledková listina'!$N:$N,0),1))</f>
        <v>Pietrzyk Piotr</v>
      </c>
      <c r="C8" s="52" t="str">
        <f>IF(ISNA(MATCH(CONCATENATE(B$4,$A8),'Výsledková listina'!$N:$N,0)),"",INDEX('Výsledková listina'!$P:$P,MATCH(CONCATENATE(B$4,$A8),'Výsledková listina'!$N:$N,0),1))</f>
        <v>Brandýs nad Labem</v>
      </c>
      <c r="D8" s="4">
        <v>8330</v>
      </c>
      <c r="E8" s="110"/>
      <c r="F8" s="50">
        <f t="shared" si="0"/>
        <v>4</v>
      </c>
      <c r="G8" s="69"/>
      <c r="H8" s="17" t="str">
        <f>IF(ISNA(MATCH(CONCATENATE(H$4,$A8),'Výsledková listina'!$N:$N,0)),"",INDEX('Výsledková listina'!$C:$C,MATCH(CONCATENATE(H$4,$A8),'Výsledková listina'!$N:$N,0),1))</f>
        <v>Vladimír Horák</v>
      </c>
      <c r="I8" s="52" t="str">
        <f>IF(ISNA(MATCH(CONCATENATE(H$4,$A8),'Výsledková listina'!$N:$N,0)),"",INDEX('Výsledková listina'!$P:$P,MATCH(CONCATENATE(H$4,$A8),'Výsledková listina'!$N:$N,0),1))</f>
        <v>Praha 10</v>
      </c>
      <c r="J8" s="4">
        <v>3530</v>
      </c>
      <c r="K8" s="110"/>
      <c r="L8" s="50">
        <f t="shared" si="1"/>
        <v>6</v>
      </c>
      <c r="M8" s="69"/>
      <c r="N8" s="17" t="str">
        <f>IF(ISNA(MATCH(CONCATENATE(N$4,$A8),'Výsledková listina'!$N:$N,0)),"",INDEX('Výsledková listina'!$C:$C,MATCH(CONCATENATE(N$4,$A8),'Výsledková listina'!$N:$N,0),1))</f>
        <v>Vladimír Vrla</v>
      </c>
      <c r="O8" s="52" t="str">
        <f>IF(ISNA(MATCH(CONCATENATE(N$4,$A8),'Výsledková listina'!$N:$N,0)),"",INDEX('Výsledková listina'!$P:$P,MATCH(CONCATENATE(N$4,$A8),'Výsledková listina'!$N:$N,0),1))</f>
        <v>Brandýs nad Labem</v>
      </c>
      <c r="P8" s="4">
        <v>1160</v>
      </c>
      <c r="Q8" s="110"/>
      <c r="R8" s="50">
        <f t="shared" si="2"/>
        <v>8</v>
      </c>
      <c r="S8" s="69"/>
      <c r="T8" s="17">
        <f>IF(ISNA(MATCH(CONCATENATE(T$4,$A8),'Výsledková listina'!$N:$N,0)),"",INDEX('Výsledková listina'!$C:$C,MATCH(CONCATENATE(T$4,$A8),'Výsledková listina'!$N:$N,0),1))</f>
      </c>
      <c r="U8" s="52">
        <f>IF(ISNA(MATCH(CONCATENATE(T$4,$A8),'Výsledková listina'!$N:$N,0)),"",INDEX('Výsledková listina'!$P:$P,MATCH(CONCATENATE(T$4,$A8),'Výsledková listina'!$N:$N,0),1))</f>
      </c>
      <c r="V8" s="4"/>
      <c r="W8" s="110"/>
      <c r="X8" s="50">
        <f t="shared" si="3"/>
      </c>
      <c r="Y8" s="69"/>
      <c r="Z8" s="17">
        <f>IF(ISNA(MATCH(CONCATENATE(Z$4,$A8),'Výsledková listina'!$N:$N,0)),"",INDEX('Výsledková listina'!$C:$C,MATCH(CONCATENATE(Z$4,$A8),'Výsledková listina'!$N:$N,0),1))</f>
      </c>
      <c r="AA8" s="52">
        <f>IF(ISNA(MATCH(CONCATENATE(Z$4,$A8),'Výsledková listina'!$N:$N,0)),"",INDEX('Výsledková listina'!$P:$P,MATCH(CONCATENATE(Z$4,$A8),'Výsledková listina'!$N:$N,0),1))</f>
      </c>
      <c r="AB8" s="4"/>
      <c r="AC8" s="110"/>
      <c r="AD8" s="50">
        <f t="shared" si="4"/>
      </c>
      <c r="AE8" s="69"/>
      <c r="AF8" s="17">
        <f>IF(ISNA(MATCH(CONCATENATE(AF$4,$A8),'Výsledková listina'!$N:$N,0)),"",INDEX('Výsledková listina'!$C:$C,MATCH(CONCATENATE(AF$4,$A8),'Výsledková listina'!$N:$N,0),1))</f>
      </c>
      <c r="AG8" s="52">
        <f>IF(ISNA(MATCH(CONCATENATE(AF$4,$A8),'Výsledková listina'!$N:$N,0)),"",INDEX('Výsledková listina'!$P:$P,MATCH(CONCATENATE(AF$4,$A8),'Výsledková listina'!$N:$N,0),1))</f>
      </c>
      <c r="AH8" s="4"/>
      <c r="AI8" s="110"/>
      <c r="AJ8" s="50">
        <f t="shared" si="5"/>
      </c>
      <c r="AK8" s="69"/>
      <c r="AL8" s="17">
        <f>IF(ISNA(MATCH(CONCATENATE(AL$4,$A8),'Výsledková listina'!$N:$N,0)),"",INDEX('Výsledková listina'!$C:$C,MATCH(CONCATENATE(AL$4,$A8),'Výsledková listina'!$N:$N,0),1))</f>
      </c>
      <c r="AM8" s="52">
        <f>IF(ISNA(MATCH(CONCATENATE(AL$4,$A8),'Výsledková listina'!$N:$N,0)),"",INDEX('Výsledková listina'!$P:$P,MATCH(CONCATENATE(AL$4,$A8),'Výsledková listina'!$N:$N,0),1))</f>
      </c>
      <c r="AN8" s="4"/>
      <c r="AO8" s="110"/>
      <c r="AP8" s="50">
        <f t="shared" si="6"/>
      </c>
      <c r="AQ8" s="69"/>
      <c r="AR8" s="17">
        <f>IF(ISNA(MATCH(CONCATENATE(AR$4,$A8),'Výsledková listina'!$N:$N,0)),"",INDEX('Výsledková listina'!$C:$C,MATCH(CONCATENATE(AR$4,$A8),'Výsledková listina'!$N:$N,0),1))</f>
      </c>
      <c r="AS8" s="52">
        <f>IF(ISNA(MATCH(CONCATENATE(AR$4,$A8),'Výsledková listina'!$N:$N,0)),"",INDEX('Výsledková listina'!$P:$P,MATCH(CONCATENATE(AR$4,$A8),'Výsledková listina'!$N:$N,0),1))</f>
      </c>
      <c r="AT8" s="4"/>
      <c r="AU8" s="110"/>
      <c r="AV8" s="50">
        <f t="shared" si="7"/>
      </c>
      <c r="AW8" s="69"/>
      <c r="AX8" s="17">
        <f>IF(ISNA(MATCH(CONCATENATE(AX$4,$A8),'Výsledková listina'!$N:$N,0)),"",INDEX('Výsledková listina'!$C:$C,MATCH(CONCATENATE(AX$4,$A8),'Výsledková listina'!$N:$N,0),1))</f>
      </c>
      <c r="AY8" s="52">
        <f>IF(ISNA(MATCH(CONCATENATE(AX$4,$A8),'Výsledková listina'!$N:$N,0)),"",INDEX('Výsledková listina'!$P:$P,MATCH(CONCATENATE(AX$4,$A8),'Výsledková listina'!$N:$N,0),1))</f>
      </c>
      <c r="AZ8" s="4"/>
      <c r="BA8" s="110"/>
      <c r="BB8" s="50">
        <f t="shared" si="8"/>
      </c>
      <c r="BC8" s="69"/>
      <c r="BD8" s="17">
        <f>IF(ISNA(MATCH(CONCATENATE(BD$4,$A8),'Výsledková listina'!$N:$N,0)),"",INDEX('Výsledková listina'!$C:$C,MATCH(CONCATENATE(BD$4,$A8),'Výsledková listina'!$N:$N,0),1))</f>
      </c>
      <c r="BE8" s="52">
        <f>IF(ISNA(MATCH(CONCATENATE(BD$4,$A8),'Výsledková listina'!$N:$N,0)),"",INDEX('Výsledková listina'!$P:$P,MATCH(CONCATENATE(BD$4,$A8),'Výsledková listina'!$N:$N,0),1))</f>
      </c>
      <c r="BF8" s="4"/>
      <c r="BG8" s="110"/>
      <c r="BH8" s="50">
        <f t="shared" si="9"/>
      </c>
      <c r="BI8" s="69"/>
      <c r="BJ8" s="17">
        <f>IF(ISNA(MATCH(CONCATENATE(BJ$4,$A8),'Výsledková listina'!$N:$N,0)),"",INDEX('Výsledková listina'!$C:$C,MATCH(CONCATENATE(BJ$4,$A8),'Výsledková listina'!$N:$N,0),1))</f>
      </c>
      <c r="BK8" s="52">
        <f>IF(ISNA(MATCH(CONCATENATE(BJ$4,$A8),'Výsledková listina'!$N:$N,0)),"",INDEX('Výsledková listina'!$P:$P,MATCH(CONCATENATE(BJ$4,$A8),'Výsledková listina'!$N:$N,0),1))</f>
      </c>
      <c r="BL8" s="4"/>
      <c r="BM8" s="50">
        <f t="shared" si="10"/>
      </c>
      <c r="BN8" s="69"/>
      <c r="BO8" s="17">
        <f>IF(ISNA(MATCH(CONCATENATE(BO$4,$A8),'Výsledková listina'!$N:$N,0)),"",INDEX('Výsledková listina'!$C:$C,MATCH(CONCATENATE(BO$4,$A8),'Výsledková listina'!$N:$N,0),1))</f>
      </c>
      <c r="BP8" s="52">
        <f>IF(ISNA(MATCH(CONCATENATE(BO$4,$A8),'Výsledková listina'!$N:$N,0)),"",INDEX('Výsledková listina'!$P:$P,MATCH(CONCATENATE(BO$4,$A8),'Výsledková listina'!$N:$N,0),1))</f>
      </c>
      <c r="BQ8" s="4"/>
      <c r="BR8" s="50">
        <f t="shared" si="11"/>
      </c>
      <c r="BS8" s="69"/>
      <c r="BT8" s="17">
        <f>IF(ISNA(MATCH(CONCATENATE(BT$4,$A8),'Výsledková listina'!$N:$N,0)),"",INDEX('Výsledková listina'!$C:$C,MATCH(CONCATENATE(BT$4,$A8),'Výsledková listina'!$N:$N,0),1))</f>
      </c>
      <c r="BU8" s="52">
        <f>IF(ISNA(MATCH(CONCATENATE(BT$4,$A8),'Výsledková listina'!$N:$N,0)),"",INDEX('Výsledková listina'!$P:$P,MATCH(CONCATENATE(BT$4,$A8),'Výsledková listina'!$N:$N,0),1))</f>
      </c>
      <c r="BV8" s="4"/>
      <c r="BW8" s="50">
        <f t="shared" si="12"/>
      </c>
      <c r="BX8" s="69"/>
      <c r="BY8" s="17">
        <f>IF(ISNA(MATCH(CONCATENATE(BY$4,$A8),'Výsledková listina'!$N:$N,0)),"",INDEX('Výsledková listina'!$C:$C,MATCH(CONCATENATE(BY$4,$A8),'Výsledková listina'!$N:$N,0),1))</f>
      </c>
      <c r="BZ8" s="52">
        <f>IF(ISNA(MATCH(CONCATENATE(BY$4,$A8),'Výsledková listina'!$N:$N,0)),"",INDEX('Výsledková listina'!$P:$P,MATCH(CONCATENATE(BY$4,$A8),'Výsledková listina'!$N:$N,0),1))</f>
      </c>
      <c r="CA8" s="4"/>
      <c r="CB8" s="50">
        <f t="shared" si="13"/>
      </c>
      <c r="CC8" s="69"/>
      <c r="CD8" s="17">
        <f>IF(ISNA(MATCH(CONCATENATE(CD$4,$A8),'Výsledková listina'!$N:$N,0)),"",INDEX('Výsledková listina'!$C:$C,MATCH(CONCATENATE(CD$4,$A8),'Výsledková listina'!$N:$N,0),1))</f>
      </c>
      <c r="CE8" s="52">
        <f>IF(ISNA(MATCH(CONCATENATE(CD$4,$A8),'Výsledková listina'!$N:$N,0)),"",INDEX('Výsledková listina'!$P:$P,MATCH(CONCATENATE(CD$4,$A8),'Výsledková listina'!$N:$N,0),1))</f>
      </c>
      <c r="CF8" s="4"/>
      <c r="CG8" s="50">
        <f t="shared" si="14"/>
      </c>
      <c r="CH8" s="69"/>
    </row>
    <row r="9" spans="1:86" s="10" customFormat="1" ht="34.5" customHeight="1">
      <c r="A9" s="5">
        <v>4</v>
      </c>
      <c r="B9" s="17" t="str">
        <f>IF(ISNA(MATCH(CONCATENATE(B$4,$A9),'Výsledková listina'!$N:$N,0)),"",INDEX('Výsledková listina'!$C:$C,MATCH(CONCATENATE(B$4,$A9),'Výsledková listina'!$N:$N,0),1))</f>
        <v>Michal ZUMR</v>
      </c>
      <c r="C9" s="52" t="str">
        <f>IF(ISNA(MATCH(CONCATENATE(B$4,$A9),'Výsledková listina'!$N:$N,0)),"",INDEX('Výsledková listina'!$P:$P,MATCH(CONCATENATE(B$4,$A9),'Výsledková listina'!$N:$N,0),1))</f>
        <v>Čelákovice</v>
      </c>
      <c r="D9" s="4">
        <v>1350</v>
      </c>
      <c r="E9" s="110"/>
      <c r="F9" s="50">
        <f t="shared" si="0"/>
        <v>8</v>
      </c>
      <c r="G9" s="69"/>
      <c r="H9" s="17" t="str">
        <f>IF(ISNA(MATCH(CONCATENATE(H$4,$A9),'Výsledková listina'!$N:$N,0)),"",INDEX('Výsledková listina'!$C:$C,MATCH(CONCATENATE(H$4,$A9),'Výsledková listina'!$N:$N,0),1))</f>
        <v>Tomáš Miler</v>
      </c>
      <c r="I9" s="52" t="str">
        <f>IF(ISNA(MATCH(CONCATENATE(H$4,$A9),'Výsledková listina'!$N:$N,0)),"",INDEX('Výsledková listina'!$P:$P,MATCH(CONCATENATE(H$4,$A9),'Výsledková listina'!$N:$N,0),1))</f>
        <v>Český Šternberk</v>
      </c>
      <c r="J9" s="4">
        <v>3520</v>
      </c>
      <c r="K9" s="110"/>
      <c r="L9" s="50">
        <f t="shared" si="1"/>
        <v>7</v>
      </c>
      <c r="M9" s="69"/>
      <c r="N9" s="17" t="str">
        <f>IF(ISNA(MATCH(CONCATENATE(N$4,$A9),'Výsledková listina'!$N:$N,0)),"",INDEX('Výsledková listina'!$C:$C,MATCH(CONCATENATE(N$4,$A9),'Výsledková listina'!$N:$N,0),1))</f>
        <v>Petr Bromovský</v>
      </c>
      <c r="O9" s="52" t="str">
        <f>IF(ISNA(MATCH(CONCATENATE(N$4,$A9),'Výsledková listina'!$N:$N,0)),"",INDEX('Výsledková listina'!$P:$P,MATCH(CONCATENATE(N$4,$A9),'Výsledková listina'!$N:$N,0),1))</f>
        <v>Český Šternberk</v>
      </c>
      <c r="P9" s="4">
        <v>5510</v>
      </c>
      <c r="Q9" s="110"/>
      <c r="R9" s="50">
        <f t="shared" si="2"/>
        <v>5</v>
      </c>
      <c r="S9" s="69"/>
      <c r="T9" s="17">
        <f>IF(ISNA(MATCH(CONCATENATE(T$4,$A9),'Výsledková listina'!$N:$N,0)),"",INDEX('Výsledková listina'!$C:$C,MATCH(CONCATENATE(T$4,$A9),'Výsledková listina'!$N:$N,0),1))</f>
      </c>
      <c r="U9" s="52">
        <f>IF(ISNA(MATCH(CONCATENATE(T$4,$A9),'Výsledková listina'!$N:$N,0)),"",INDEX('Výsledková listina'!$P:$P,MATCH(CONCATENATE(T$4,$A9),'Výsledková listina'!$N:$N,0),1))</f>
      </c>
      <c r="V9" s="4"/>
      <c r="W9" s="110"/>
      <c r="X9" s="50">
        <f t="shared" si="3"/>
      </c>
      <c r="Y9" s="69"/>
      <c r="Z9" s="17">
        <f>IF(ISNA(MATCH(CONCATENATE(Z$4,$A9),'Výsledková listina'!$N:$N,0)),"",INDEX('Výsledková listina'!$C:$C,MATCH(CONCATENATE(Z$4,$A9),'Výsledková listina'!$N:$N,0),1))</f>
      </c>
      <c r="AA9" s="52">
        <f>IF(ISNA(MATCH(CONCATENATE(Z$4,$A9),'Výsledková listina'!$N:$N,0)),"",INDEX('Výsledková listina'!$P:$P,MATCH(CONCATENATE(Z$4,$A9),'Výsledková listina'!$N:$N,0),1))</f>
      </c>
      <c r="AB9" s="4"/>
      <c r="AC9" s="110"/>
      <c r="AD9" s="50">
        <f t="shared" si="4"/>
      </c>
      <c r="AE9" s="69"/>
      <c r="AF9" s="17">
        <f>IF(ISNA(MATCH(CONCATENATE(AF$4,$A9),'Výsledková listina'!$N:$N,0)),"",INDEX('Výsledková listina'!$C:$C,MATCH(CONCATENATE(AF$4,$A9),'Výsledková listina'!$N:$N,0),1))</f>
      </c>
      <c r="AG9" s="52">
        <f>IF(ISNA(MATCH(CONCATENATE(AF$4,$A9),'Výsledková listina'!$N:$N,0)),"",INDEX('Výsledková listina'!$P:$P,MATCH(CONCATENATE(AF$4,$A9),'Výsledková listina'!$N:$N,0),1))</f>
      </c>
      <c r="AH9" s="4"/>
      <c r="AI9" s="110"/>
      <c r="AJ9" s="50">
        <f t="shared" si="5"/>
      </c>
      <c r="AK9" s="69"/>
      <c r="AL9" s="17">
        <f>IF(ISNA(MATCH(CONCATENATE(AL$4,$A9),'Výsledková listina'!$N:$N,0)),"",INDEX('Výsledková listina'!$C:$C,MATCH(CONCATENATE(AL$4,$A9),'Výsledková listina'!$N:$N,0),1))</f>
      </c>
      <c r="AM9" s="52">
        <f>IF(ISNA(MATCH(CONCATENATE(AL$4,$A9),'Výsledková listina'!$N:$N,0)),"",INDEX('Výsledková listina'!$P:$P,MATCH(CONCATENATE(AL$4,$A9),'Výsledková listina'!$N:$N,0),1))</f>
      </c>
      <c r="AN9" s="4"/>
      <c r="AO9" s="110"/>
      <c r="AP9" s="50">
        <f t="shared" si="6"/>
      </c>
      <c r="AQ9" s="69"/>
      <c r="AR9" s="17">
        <f>IF(ISNA(MATCH(CONCATENATE(AR$4,$A9),'Výsledková listina'!$N:$N,0)),"",INDEX('Výsledková listina'!$C:$C,MATCH(CONCATENATE(AR$4,$A9),'Výsledková listina'!$N:$N,0),1))</f>
      </c>
      <c r="AS9" s="52">
        <f>IF(ISNA(MATCH(CONCATENATE(AR$4,$A9),'Výsledková listina'!$N:$N,0)),"",INDEX('Výsledková listina'!$P:$P,MATCH(CONCATENATE(AR$4,$A9),'Výsledková listina'!$N:$N,0),1))</f>
      </c>
      <c r="AT9" s="4"/>
      <c r="AU9" s="110"/>
      <c r="AV9" s="50">
        <f t="shared" si="7"/>
      </c>
      <c r="AW9" s="69"/>
      <c r="AX9" s="17">
        <f>IF(ISNA(MATCH(CONCATENATE(AX$4,$A9),'Výsledková listina'!$N:$N,0)),"",INDEX('Výsledková listina'!$C:$C,MATCH(CONCATENATE(AX$4,$A9),'Výsledková listina'!$N:$N,0),1))</f>
      </c>
      <c r="AY9" s="52">
        <f>IF(ISNA(MATCH(CONCATENATE(AX$4,$A9),'Výsledková listina'!$N:$N,0)),"",INDEX('Výsledková listina'!$P:$P,MATCH(CONCATENATE(AX$4,$A9),'Výsledková listina'!$N:$N,0),1))</f>
      </c>
      <c r="AZ9" s="4"/>
      <c r="BA9" s="110"/>
      <c r="BB9" s="50">
        <f t="shared" si="8"/>
      </c>
      <c r="BC9" s="69"/>
      <c r="BD9" s="17">
        <f>IF(ISNA(MATCH(CONCATENATE(BD$4,$A9),'Výsledková listina'!$N:$N,0)),"",INDEX('Výsledková listina'!$C:$C,MATCH(CONCATENATE(BD$4,$A9),'Výsledková listina'!$N:$N,0),1))</f>
      </c>
      <c r="BE9" s="52">
        <f>IF(ISNA(MATCH(CONCATENATE(BD$4,$A9),'Výsledková listina'!$N:$N,0)),"",INDEX('Výsledková listina'!$P:$P,MATCH(CONCATENATE(BD$4,$A9),'Výsledková listina'!$N:$N,0),1))</f>
      </c>
      <c r="BF9" s="4"/>
      <c r="BG9" s="110"/>
      <c r="BH9" s="50">
        <f t="shared" si="9"/>
      </c>
      <c r="BI9" s="69"/>
      <c r="BJ9" s="17">
        <f>IF(ISNA(MATCH(CONCATENATE(BJ$4,$A9),'Výsledková listina'!$N:$N,0)),"",INDEX('Výsledková listina'!$C:$C,MATCH(CONCATENATE(BJ$4,$A9),'Výsledková listina'!$N:$N,0),1))</f>
      </c>
      <c r="BK9" s="52">
        <f>IF(ISNA(MATCH(CONCATENATE(BJ$4,$A9),'Výsledková listina'!$N:$N,0)),"",INDEX('Výsledková listina'!$P:$P,MATCH(CONCATENATE(BJ$4,$A9),'Výsledková listina'!$N:$N,0),1))</f>
      </c>
      <c r="BL9" s="4"/>
      <c r="BM9" s="50">
        <f t="shared" si="10"/>
      </c>
      <c r="BN9" s="69"/>
      <c r="BO9" s="17">
        <f>IF(ISNA(MATCH(CONCATENATE(BO$4,$A9),'Výsledková listina'!$N:$N,0)),"",INDEX('Výsledková listina'!$C:$C,MATCH(CONCATENATE(BO$4,$A9),'Výsledková listina'!$N:$N,0),1))</f>
      </c>
      <c r="BP9" s="52">
        <f>IF(ISNA(MATCH(CONCATENATE(BO$4,$A9),'Výsledková listina'!$N:$N,0)),"",INDEX('Výsledková listina'!$P:$P,MATCH(CONCATENATE(BO$4,$A9),'Výsledková listina'!$N:$N,0),1))</f>
      </c>
      <c r="BQ9" s="4"/>
      <c r="BR9" s="50">
        <f t="shared" si="11"/>
      </c>
      <c r="BS9" s="69"/>
      <c r="BT9" s="17">
        <f>IF(ISNA(MATCH(CONCATENATE(BT$4,$A9),'Výsledková listina'!$N:$N,0)),"",INDEX('Výsledková listina'!$C:$C,MATCH(CONCATENATE(BT$4,$A9),'Výsledková listina'!$N:$N,0),1))</f>
      </c>
      <c r="BU9" s="52">
        <f>IF(ISNA(MATCH(CONCATENATE(BT$4,$A9),'Výsledková listina'!$N:$N,0)),"",INDEX('Výsledková listina'!$P:$P,MATCH(CONCATENATE(BT$4,$A9),'Výsledková listina'!$N:$N,0),1))</f>
      </c>
      <c r="BV9" s="4"/>
      <c r="BW9" s="50">
        <f t="shared" si="12"/>
      </c>
      <c r="BX9" s="69"/>
      <c r="BY9" s="17">
        <f>IF(ISNA(MATCH(CONCATENATE(BY$4,$A9),'Výsledková listina'!$N:$N,0)),"",INDEX('Výsledková listina'!$C:$C,MATCH(CONCATENATE(BY$4,$A9),'Výsledková listina'!$N:$N,0),1))</f>
      </c>
      <c r="BZ9" s="52">
        <f>IF(ISNA(MATCH(CONCATENATE(BY$4,$A9),'Výsledková listina'!$N:$N,0)),"",INDEX('Výsledková listina'!$P:$P,MATCH(CONCATENATE(BY$4,$A9),'Výsledková listina'!$N:$N,0),1))</f>
      </c>
      <c r="CA9" s="4"/>
      <c r="CB9" s="50">
        <f t="shared" si="13"/>
      </c>
      <c r="CC9" s="69"/>
      <c r="CD9" s="17">
        <f>IF(ISNA(MATCH(CONCATENATE(CD$4,$A9),'Výsledková listina'!$N:$N,0)),"",INDEX('Výsledková listina'!$C:$C,MATCH(CONCATENATE(CD$4,$A9),'Výsledková listina'!$N:$N,0),1))</f>
      </c>
      <c r="CE9" s="52">
        <f>IF(ISNA(MATCH(CONCATENATE(CD$4,$A9),'Výsledková listina'!$N:$N,0)),"",INDEX('Výsledková listina'!$P:$P,MATCH(CONCATENATE(CD$4,$A9),'Výsledková listina'!$N:$N,0),1))</f>
      </c>
      <c r="CF9" s="4"/>
      <c r="CG9" s="50">
        <f t="shared" si="14"/>
      </c>
      <c r="CH9" s="69"/>
    </row>
    <row r="10" spans="1:86" s="10" customFormat="1" ht="34.5" customHeight="1">
      <c r="A10" s="5">
        <v>5</v>
      </c>
      <c r="B10" s="17" t="str">
        <f>IF(ISNA(MATCH(CONCATENATE(B$4,$A10),'Výsledková listina'!$N:$N,0)),"",INDEX('Výsledková listina'!$C:$C,MATCH(CONCATENATE(B$4,$A10),'Výsledková listina'!$N:$N,0),1))</f>
        <v>Staněk Petr</v>
      </c>
      <c r="C10" s="52" t="str">
        <f>IF(ISNA(MATCH(CONCATENATE(B$4,$A10),'Výsledková listina'!$N:$N,0)),"",INDEX('Výsledková listina'!$P:$P,MATCH(CONCATENATE(B$4,$A10),'Výsledková listina'!$N:$N,0),1))</f>
        <v>Smečno</v>
      </c>
      <c r="D10" s="4">
        <v>3750</v>
      </c>
      <c r="E10" s="110"/>
      <c r="F10" s="50">
        <f t="shared" si="0"/>
        <v>6</v>
      </c>
      <c r="G10" s="69"/>
      <c r="H10" s="17" t="str">
        <f>IF(ISNA(MATCH(CONCATENATE(H$4,$A10),'Výsledková listina'!$N:$N,0)),"",INDEX('Výsledková listina'!$C:$C,MATCH(CONCATENATE(H$4,$A10),'Výsledková listina'!$N:$N,0),1))</f>
        <v>Špitálský Václav</v>
      </c>
      <c r="I10" s="52" t="str">
        <f>IF(ISNA(MATCH(CONCATENATE(H$4,$A10),'Výsledková listina'!$N:$N,0)),"",INDEX('Výsledková listina'!$P:$P,MATCH(CONCATENATE(H$4,$A10),'Výsledková listina'!$N:$N,0),1))</f>
        <v>Čelákovice</v>
      </c>
      <c r="J10" s="4">
        <v>5780</v>
      </c>
      <c r="K10" s="110"/>
      <c r="L10" s="50">
        <f t="shared" si="1"/>
        <v>4</v>
      </c>
      <c r="M10" s="69"/>
      <c r="N10" s="17" t="str">
        <f>IF(ISNA(MATCH(CONCATENATE(N$4,$A10),'Výsledková listina'!$N:$N,0)),"",INDEX('Výsledková listina'!$C:$C,MATCH(CONCATENATE(N$4,$A10),'Výsledková listina'!$N:$N,0),1))</f>
        <v>Wurz Dalibor</v>
      </c>
      <c r="O10" s="52" t="str">
        <f>IF(ISNA(MATCH(CONCATENATE(N$4,$A10),'Výsledková listina'!$N:$N,0)),"",INDEX('Výsledková listina'!$P:$P,MATCH(CONCATENATE(N$4,$A10),'Výsledková listina'!$N:$N,0),1))</f>
        <v>Smečno</v>
      </c>
      <c r="P10" s="4">
        <v>1660</v>
      </c>
      <c r="Q10" s="110"/>
      <c r="R10" s="50">
        <f t="shared" si="2"/>
        <v>7</v>
      </c>
      <c r="S10" s="69"/>
      <c r="T10" s="17">
        <f>IF(ISNA(MATCH(CONCATENATE(T$4,$A10),'Výsledková listina'!$N:$N,0)),"",INDEX('Výsledková listina'!$C:$C,MATCH(CONCATENATE(T$4,$A10),'Výsledková listina'!$N:$N,0),1))</f>
      </c>
      <c r="U10" s="52">
        <f>IF(ISNA(MATCH(CONCATENATE(T$4,$A10),'Výsledková listina'!$N:$N,0)),"",INDEX('Výsledková listina'!$P:$P,MATCH(CONCATENATE(T$4,$A10),'Výsledková listina'!$N:$N,0),1))</f>
      </c>
      <c r="V10" s="4"/>
      <c r="W10" s="110"/>
      <c r="X10" s="50">
        <f t="shared" si="3"/>
      </c>
      <c r="Y10" s="69"/>
      <c r="Z10" s="17">
        <f>IF(ISNA(MATCH(CONCATENATE(Z$4,$A10),'Výsledková listina'!$N:$N,0)),"",INDEX('Výsledková listina'!$C:$C,MATCH(CONCATENATE(Z$4,$A10),'Výsledková listina'!$N:$N,0),1))</f>
      </c>
      <c r="AA10" s="52">
        <f>IF(ISNA(MATCH(CONCATENATE(Z$4,$A10),'Výsledková listina'!$N:$N,0)),"",INDEX('Výsledková listina'!$P:$P,MATCH(CONCATENATE(Z$4,$A10),'Výsledková listina'!$N:$N,0),1))</f>
      </c>
      <c r="AB10" s="4"/>
      <c r="AC10" s="110"/>
      <c r="AD10" s="50">
        <f t="shared" si="4"/>
      </c>
      <c r="AE10" s="69"/>
      <c r="AF10" s="17">
        <f>IF(ISNA(MATCH(CONCATENATE(AF$4,$A10),'Výsledková listina'!$N:$N,0)),"",INDEX('Výsledková listina'!$C:$C,MATCH(CONCATENATE(AF$4,$A10),'Výsledková listina'!$N:$N,0),1))</f>
      </c>
      <c r="AG10" s="52">
        <f>IF(ISNA(MATCH(CONCATENATE(AF$4,$A10),'Výsledková listina'!$N:$N,0)),"",INDEX('Výsledková listina'!$P:$P,MATCH(CONCATENATE(AF$4,$A10),'Výsledková listina'!$N:$N,0),1))</f>
      </c>
      <c r="AH10" s="4"/>
      <c r="AI10" s="110"/>
      <c r="AJ10" s="50">
        <f t="shared" si="5"/>
      </c>
      <c r="AK10" s="69"/>
      <c r="AL10" s="17">
        <f>IF(ISNA(MATCH(CONCATENATE(AL$4,$A10),'Výsledková listina'!$N:$N,0)),"",INDEX('Výsledková listina'!$C:$C,MATCH(CONCATENATE(AL$4,$A10),'Výsledková listina'!$N:$N,0),1))</f>
      </c>
      <c r="AM10" s="52">
        <f>IF(ISNA(MATCH(CONCATENATE(AL$4,$A10),'Výsledková listina'!$N:$N,0)),"",INDEX('Výsledková listina'!$P:$P,MATCH(CONCATENATE(AL$4,$A10),'Výsledková listina'!$N:$N,0),1))</f>
      </c>
      <c r="AN10" s="4"/>
      <c r="AO10" s="110"/>
      <c r="AP10" s="50">
        <f t="shared" si="6"/>
      </c>
      <c r="AQ10" s="69"/>
      <c r="AR10" s="17">
        <f>IF(ISNA(MATCH(CONCATENATE(AR$4,$A10),'Výsledková listina'!$N:$N,0)),"",INDEX('Výsledková listina'!$C:$C,MATCH(CONCATENATE(AR$4,$A10),'Výsledková listina'!$N:$N,0),1))</f>
      </c>
      <c r="AS10" s="52">
        <f>IF(ISNA(MATCH(CONCATENATE(AR$4,$A10),'Výsledková listina'!$N:$N,0)),"",INDEX('Výsledková listina'!$P:$P,MATCH(CONCATENATE(AR$4,$A10),'Výsledková listina'!$N:$N,0),1))</f>
      </c>
      <c r="AT10" s="4"/>
      <c r="AU10" s="110"/>
      <c r="AV10" s="50">
        <f t="shared" si="7"/>
      </c>
      <c r="AW10" s="69"/>
      <c r="AX10" s="17">
        <f>IF(ISNA(MATCH(CONCATENATE(AX$4,$A10),'Výsledková listina'!$N:$N,0)),"",INDEX('Výsledková listina'!$C:$C,MATCH(CONCATENATE(AX$4,$A10),'Výsledková listina'!$N:$N,0),1))</f>
      </c>
      <c r="AY10" s="52">
        <f>IF(ISNA(MATCH(CONCATENATE(AX$4,$A10),'Výsledková listina'!$N:$N,0)),"",INDEX('Výsledková listina'!$P:$P,MATCH(CONCATENATE(AX$4,$A10),'Výsledková listina'!$N:$N,0),1))</f>
      </c>
      <c r="AZ10" s="4"/>
      <c r="BA10" s="110"/>
      <c r="BB10" s="50">
        <f t="shared" si="8"/>
      </c>
      <c r="BC10" s="69"/>
      <c r="BD10" s="17">
        <f>IF(ISNA(MATCH(CONCATENATE(BD$4,$A10),'Výsledková listina'!$N:$N,0)),"",INDEX('Výsledková listina'!$C:$C,MATCH(CONCATENATE(BD$4,$A10),'Výsledková listina'!$N:$N,0),1))</f>
      </c>
      <c r="BE10" s="52">
        <f>IF(ISNA(MATCH(CONCATENATE(BD$4,$A10),'Výsledková listina'!$N:$N,0)),"",INDEX('Výsledková listina'!$P:$P,MATCH(CONCATENATE(BD$4,$A10),'Výsledková listina'!$N:$N,0),1))</f>
      </c>
      <c r="BF10" s="4"/>
      <c r="BG10" s="110"/>
      <c r="BH10" s="50">
        <f t="shared" si="9"/>
      </c>
      <c r="BI10" s="69"/>
      <c r="BJ10" s="17">
        <f>IF(ISNA(MATCH(CONCATENATE(BJ$4,$A10),'Výsledková listina'!$N:$N,0)),"",INDEX('Výsledková listina'!$C:$C,MATCH(CONCATENATE(BJ$4,$A10),'Výsledková listina'!$N:$N,0),1))</f>
      </c>
      <c r="BK10" s="52">
        <f>IF(ISNA(MATCH(CONCATENATE(BJ$4,$A10),'Výsledková listina'!$N:$N,0)),"",INDEX('Výsledková listina'!$P:$P,MATCH(CONCATENATE(BJ$4,$A10),'Výsledková listina'!$N:$N,0),1))</f>
      </c>
      <c r="BL10" s="4"/>
      <c r="BM10" s="50">
        <f t="shared" si="10"/>
      </c>
      <c r="BN10" s="69"/>
      <c r="BO10" s="17">
        <f>IF(ISNA(MATCH(CONCATENATE(BO$4,$A10),'Výsledková listina'!$N:$N,0)),"",INDEX('Výsledková listina'!$C:$C,MATCH(CONCATENATE(BO$4,$A10),'Výsledková listina'!$N:$N,0),1))</f>
      </c>
      <c r="BP10" s="52">
        <f>IF(ISNA(MATCH(CONCATENATE(BO$4,$A10),'Výsledková listina'!$N:$N,0)),"",INDEX('Výsledková listina'!$P:$P,MATCH(CONCATENATE(BO$4,$A10),'Výsledková listina'!$N:$N,0),1))</f>
      </c>
      <c r="BQ10" s="4"/>
      <c r="BR10" s="50">
        <f t="shared" si="11"/>
      </c>
      <c r="BS10" s="69"/>
      <c r="BT10" s="17">
        <f>IF(ISNA(MATCH(CONCATENATE(BT$4,$A10),'Výsledková listina'!$N:$N,0)),"",INDEX('Výsledková listina'!$C:$C,MATCH(CONCATENATE(BT$4,$A10),'Výsledková listina'!$N:$N,0),1))</f>
      </c>
      <c r="BU10" s="52">
        <f>IF(ISNA(MATCH(CONCATENATE(BT$4,$A10),'Výsledková listina'!$N:$N,0)),"",INDEX('Výsledková listina'!$P:$P,MATCH(CONCATENATE(BT$4,$A10),'Výsledková listina'!$N:$N,0),1))</f>
      </c>
      <c r="BV10" s="4"/>
      <c r="BW10" s="50">
        <f t="shared" si="12"/>
      </c>
      <c r="BX10" s="69"/>
      <c r="BY10" s="17">
        <f>IF(ISNA(MATCH(CONCATENATE(BY$4,$A10),'Výsledková listina'!$N:$N,0)),"",INDEX('Výsledková listina'!$C:$C,MATCH(CONCATENATE(BY$4,$A10),'Výsledková listina'!$N:$N,0),1))</f>
      </c>
      <c r="BZ10" s="52">
        <f>IF(ISNA(MATCH(CONCATENATE(BY$4,$A10),'Výsledková listina'!$N:$N,0)),"",INDEX('Výsledková listina'!$P:$P,MATCH(CONCATENATE(BY$4,$A10),'Výsledková listina'!$N:$N,0),1))</f>
      </c>
      <c r="CA10" s="4"/>
      <c r="CB10" s="50">
        <f t="shared" si="13"/>
      </c>
      <c r="CC10" s="69"/>
      <c r="CD10" s="17">
        <f>IF(ISNA(MATCH(CONCATENATE(CD$4,$A10),'Výsledková listina'!$N:$N,0)),"",INDEX('Výsledková listina'!$C:$C,MATCH(CONCATENATE(CD$4,$A10),'Výsledková listina'!$N:$N,0),1))</f>
      </c>
      <c r="CE10" s="52">
        <f>IF(ISNA(MATCH(CONCATENATE(CD$4,$A10),'Výsledková listina'!$N:$N,0)),"",INDEX('Výsledková listina'!$P:$P,MATCH(CONCATENATE(CD$4,$A10),'Výsledková listina'!$N:$N,0),1))</f>
      </c>
      <c r="CF10" s="4"/>
      <c r="CG10" s="50">
        <f t="shared" si="14"/>
      </c>
      <c r="CH10" s="69"/>
    </row>
    <row r="11" spans="1:86" s="10" customFormat="1" ht="34.5" customHeight="1">
      <c r="A11" s="5">
        <v>6</v>
      </c>
      <c r="B11" s="17" t="str">
        <f>IF(ISNA(MATCH(CONCATENATE(B$4,$A11),'Výsledková listina'!$N:$N,0)),"",INDEX('Výsledková listina'!$C:$C,MATCH(CONCATENATE(B$4,$A11),'Výsledková listina'!$N:$N,0),1))</f>
        <v>Rudolf Tichý</v>
      </c>
      <c r="C11" s="52" t="str">
        <f>IF(ISNA(MATCH(CONCATENATE(B$4,$A11),'Výsledková listina'!$N:$N,0)),"",INDEX('Výsledková listina'!$P:$P,MATCH(CONCATENATE(B$4,$A11),'Výsledková listina'!$N:$N,0),1))</f>
        <v>Český Šternberk</v>
      </c>
      <c r="D11" s="4">
        <v>10110</v>
      </c>
      <c r="E11" s="110"/>
      <c r="F11" s="50">
        <f t="shared" si="0"/>
        <v>3</v>
      </c>
      <c r="G11" s="69"/>
      <c r="H11" s="17" t="str">
        <f>IF(ISNA(MATCH(CONCATENATE(H$4,$A11),'Výsledková listina'!$N:$N,0)),"",INDEX('Výsledková listina'!$C:$C,MATCH(CONCATENATE(H$4,$A11),'Výsledková listina'!$N:$N,0),1))</f>
        <v>Vladislav Pichl</v>
      </c>
      <c r="I11" s="52" t="str">
        <f>IF(ISNA(MATCH(CONCATENATE(H$4,$A11),'Výsledková listina'!$N:$N,0)),"",INDEX('Výsledková listina'!$P:$P,MATCH(CONCATENATE(H$4,$A11),'Výsledková listina'!$N:$N,0),1))</f>
        <v>Smečno</v>
      </c>
      <c r="J11" s="4">
        <v>5090</v>
      </c>
      <c r="K11" s="110"/>
      <c r="L11" s="50">
        <f t="shared" si="1"/>
        <v>5</v>
      </c>
      <c r="M11" s="69"/>
      <c r="N11" s="17" t="str">
        <f>IF(ISNA(MATCH(CONCATENATE(N$4,$A11),'Výsledková listina'!$N:$N,0)),"",INDEX('Výsledková listina'!$C:$C,MATCH(CONCATENATE(N$4,$A11),'Výsledková listina'!$N:$N,0),1))</f>
        <v>Tomáš Párys</v>
      </c>
      <c r="O11" s="52" t="str">
        <f>IF(ISNA(MATCH(CONCATENATE(N$4,$A11),'Výsledková listina'!$N:$N,0)),"",INDEX('Výsledková listina'!$P:$P,MATCH(CONCATENATE(N$4,$A11),'Výsledková listina'!$N:$N,0),1))</f>
        <v>Praha 9</v>
      </c>
      <c r="P11" s="4">
        <v>9640</v>
      </c>
      <c r="Q11" s="110"/>
      <c r="R11" s="50">
        <f t="shared" si="2"/>
        <v>2</v>
      </c>
      <c r="S11" s="69"/>
      <c r="T11" s="17">
        <f>IF(ISNA(MATCH(CONCATENATE(T$4,$A11),'Výsledková listina'!$N:$N,0)),"",INDEX('Výsledková listina'!$C:$C,MATCH(CONCATENATE(T$4,$A11),'Výsledková listina'!$N:$N,0),1))</f>
      </c>
      <c r="U11" s="52">
        <f>IF(ISNA(MATCH(CONCATENATE(T$4,$A11),'Výsledková listina'!$N:$N,0)),"",INDEX('Výsledková listina'!$P:$P,MATCH(CONCATENATE(T$4,$A11),'Výsledková listina'!$N:$N,0),1))</f>
      </c>
      <c r="V11" s="4"/>
      <c r="W11" s="110"/>
      <c r="X11" s="50">
        <f t="shared" si="3"/>
      </c>
      <c r="Y11" s="69"/>
      <c r="Z11" s="17">
        <f>IF(ISNA(MATCH(CONCATENATE(Z$4,$A11),'Výsledková listina'!$N:$N,0)),"",INDEX('Výsledková listina'!$C:$C,MATCH(CONCATENATE(Z$4,$A11),'Výsledková listina'!$N:$N,0),1))</f>
      </c>
      <c r="AA11" s="52">
        <f>IF(ISNA(MATCH(CONCATENATE(Z$4,$A11),'Výsledková listina'!$N:$N,0)),"",INDEX('Výsledková listina'!$P:$P,MATCH(CONCATENATE(Z$4,$A11),'Výsledková listina'!$N:$N,0),1))</f>
      </c>
      <c r="AB11" s="4"/>
      <c r="AC11" s="110"/>
      <c r="AD11" s="50">
        <f t="shared" si="4"/>
      </c>
      <c r="AE11" s="69"/>
      <c r="AF11" s="17">
        <f>IF(ISNA(MATCH(CONCATENATE(AF$4,$A11),'Výsledková listina'!$N:$N,0)),"",INDEX('Výsledková listina'!$C:$C,MATCH(CONCATENATE(AF$4,$A11),'Výsledková listina'!$N:$N,0),1))</f>
      </c>
      <c r="AG11" s="52">
        <f>IF(ISNA(MATCH(CONCATENATE(AF$4,$A11),'Výsledková listina'!$N:$N,0)),"",INDEX('Výsledková listina'!$P:$P,MATCH(CONCATENATE(AF$4,$A11),'Výsledková listina'!$N:$N,0),1))</f>
      </c>
      <c r="AH11" s="4"/>
      <c r="AI11" s="110"/>
      <c r="AJ11" s="50">
        <f t="shared" si="5"/>
      </c>
      <c r="AK11" s="69"/>
      <c r="AL11" s="17">
        <f>IF(ISNA(MATCH(CONCATENATE(AL$4,$A11),'Výsledková listina'!$N:$N,0)),"",INDEX('Výsledková listina'!$C:$C,MATCH(CONCATENATE(AL$4,$A11),'Výsledková listina'!$N:$N,0),1))</f>
      </c>
      <c r="AM11" s="52">
        <f>IF(ISNA(MATCH(CONCATENATE(AL$4,$A11),'Výsledková listina'!$N:$N,0)),"",INDEX('Výsledková listina'!$P:$P,MATCH(CONCATENATE(AL$4,$A11),'Výsledková listina'!$N:$N,0),1))</f>
      </c>
      <c r="AN11" s="4"/>
      <c r="AO11" s="110"/>
      <c r="AP11" s="50">
        <f t="shared" si="6"/>
      </c>
      <c r="AQ11" s="69"/>
      <c r="AR11" s="17">
        <f>IF(ISNA(MATCH(CONCATENATE(AR$4,$A11),'Výsledková listina'!$N:$N,0)),"",INDEX('Výsledková listina'!$C:$C,MATCH(CONCATENATE(AR$4,$A11),'Výsledková listina'!$N:$N,0),1))</f>
      </c>
      <c r="AS11" s="52">
        <f>IF(ISNA(MATCH(CONCATENATE(AR$4,$A11),'Výsledková listina'!$N:$N,0)),"",INDEX('Výsledková listina'!$P:$P,MATCH(CONCATENATE(AR$4,$A11),'Výsledková listina'!$N:$N,0),1))</f>
      </c>
      <c r="AT11" s="4"/>
      <c r="AU11" s="110"/>
      <c r="AV11" s="50">
        <f t="shared" si="7"/>
      </c>
      <c r="AW11" s="69"/>
      <c r="AX11" s="17">
        <f>IF(ISNA(MATCH(CONCATENATE(AX$4,$A11),'Výsledková listina'!$N:$N,0)),"",INDEX('Výsledková listina'!$C:$C,MATCH(CONCATENATE(AX$4,$A11),'Výsledková listina'!$N:$N,0),1))</f>
      </c>
      <c r="AY11" s="52">
        <f>IF(ISNA(MATCH(CONCATENATE(AX$4,$A11),'Výsledková listina'!$N:$N,0)),"",INDEX('Výsledková listina'!$P:$P,MATCH(CONCATENATE(AX$4,$A11),'Výsledková listina'!$N:$N,0),1))</f>
      </c>
      <c r="AZ11" s="4"/>
      <c r="BA11" s="110"/>
      <c r="BB11" s="50">
        <f t="shared" si="8"/>
      </c>
      <c r="BC11" s="69"/>
      <c r="BD11" s="17">
        <f>IF(ISNA(MATCH(CONCATENATE(BD$4,$A11),'Výsledková listina'!$N:$N,0)),"",INDEX('Výsledková listina'!$C:$C,MATCH(CONCATENATE(BD$4,$A11),'Výsledková listina'!$N:$N,0),1))</f>
      </c>
      <c r="BE11" s="52">
        <f>IF(ISNA(MATCH(CONCATENATE(BD$4,$A11),'Výsledková listina'!$N:$N,0)),"",INDEX('Výsledková listina'!$P:$P,MATCH(CONCATENATE(BD$4,$A11),'Výsledková listina'!$N:$N,0),1))</f>
      </c>
      <c r="BF11" s="4"/>
      <c r="BG11" s="110"/>
      <c r="BH11" s="50">
        <f t="shared" si="9"/>
      </c>
      <c r="BI11" s="69"/>
      <c r="BJ11" s="17">
        <f>IF(ISNA(MATCH(CONCATENATE(BJ$4,$A11),'Výsledková listina'!$N:$N,0)),"",INDEX('Výsledková listina'!$C:$C,MATCH(CONCATENATE(BJ$4,$A11),'Výsledková listina'!$N:$N,0),1))</f>
      </c>
      <c r="BK11" s="52">
        <f>IF(ISNA(MATCH(CONCATENATE(BJ$4,$A11),'Výsledková listina'!$N:$N,0)),"",INDEX('Výsledková listina'!$P:$P,MATCH(CONCATENATE(BJ$4,$A11),'Výsledková listina'!$N:$N,0),1))</f>
      </c>
      <c r="BL11" s="4"/>
      <c r="BM11" s="50">
        <f t="shared" si="10"/>
      </c>
      <c r="BN11" s="69"/>
      <c r="BO11" s="17">
        <f>IF(ISNA(MATCH(CONCATENATE(BO$4,$A11),'Výsledková listina'!$N:$N,0)),"",INDEX('Výsledková listina'!$C:$C,MATCH(CONCATENATE(BO$4,$A11),'Výsledková listina'!$N:$N,0),1))</f>
      </c>
      <c r="BP11" s="52">
        <f>IF(ISNA(MATCH(CONCATENATE(BO$4,$A11),'Výsledková listina'!$N:$N,0)),"",INDEX('Výsledková listina'!$P:$P,MATCH(CONCATENATE(BO$4,$A11),'Výsledková listina'!$N:$N,0),1))</f>
      </c>
      <c r="BQ11" s="4"/>
      <c r="BR11" s="50">
        <f t="shared" si="11"/>
      </c>
      <c r="BS11" s="69"/>
      <c r="BT11" s="17">
        <f>IF(ISNA(MATCH(CONCATENATE(BT$4,$A11),'Výsledková listina'!$N:$N,0)),"",INDEX('Výsledková listina'!$C:$C,MATCH(CONCATENATE(BT$4,$A11),'Výsledková listina'!$N:$N,0),1))</f>
      </c>
      <c r="BU11" s="52">
        <f>IF(ISNA(MATCH(CONCATENATE(BT$4,$A11),'Výsledková listina'!$N:$N,0)),"",INDEX('Výsledková listina'!$P:$P,MATCH(CONCATENATE(BT$4,$A11),'Výsledková listina'!$N:$N,0),1))</f>
      </c>
      <c r="BV11" s="4"/>
      <c r="BW11" s="50">
        <f t="shared" si="12"/>
      </c>
      <c r="BX11" s="69"/>
      <c r="BY11" s="17">
        <f>IF(ISNA(MATCH(CONCATENATE(BY$4,$A11),'Výsledková listina'!$N:$N,0)),"",INDEX('Výsledková listina'!$C:$C,MATCH(CONCATENATE(BY$4,$A11),'Výsledková listina'!$N:$N,0),1))</f>
      </c>
      <c r="BZ11" s="52">
        <f>IF(ISNA(MATCH(CONCATENATE(BY$4,$A11),'Výsledková listina'!$N:$N,0)),"",INDEX('Výsledková listina'!$P:$P,MATCH(CONCATENATE(BY$4,$A11),'Výsledková listina'!$N:$N,0),1))</f>
      </c>
      <c r="CA11" s="4"/>
      <c r="CB11" s="50">
        <f t="shared" si="13"/>
      </c>
      <c r="CC11" s="69"/>
      <c r="CD11" s="17">
        <f>IF(ISNA(MATCH(CONCATENATE(CD$4,$A11),'Výsledková listina'!$N:$N,0)),"",INDEX('Výsledková listina'!$C:$C,MATCH(CONCATENATE(CD$4,$A11),'Výsledková listina'!$N:$N,0),1))</f>
      </c>
      <c r="CE11" s="52">
        <f>IF(ISNA(MATCH(CONCATENATE(CD$4,$A11),'Výsledková listina'!$N:$N,0)),"",INDEX('Výsledková listina'!$P:$P,MATCH(CONCATENATE(CD$4,$A11),'Výsledková listina'!$N:$N,0),1))</f>
      </c>
      <c r="CF11" s="4"/>
      <c r="CG11" s="50">
        <f t="shared" si="14"/>
      </c>
      <c r="CH11" s="69"/>
    </row>
    <row r="12" spans="1:86" s="10" customFormat="1" ht="34.5" customHeight="1">
      <c r="A12" s="5">
        <v>7</v>
      </c>
      <c r="B12" s="17" t="str">
        <f>IF(ISNA(MATCH(CONCATENATE(B$4,$A12),'Výsledková listina'!$N:$N,0)),"",INDEX('Výsledková listina'!$C:$C,MATCH(CONCATENATE(B$4,$A12),'Výsledková listina'!$N:$N,0),1))</f>
        <v>Jan Bank</v>
      </c>
      <c r="C12" s="52" t="str">
        <f>IF(ISNA(MATCH(CONCATENATE(B$4,$A12),'Výsledková listina'!$N:$N,0)),"",INDEX('Výsledková listina'!$P:$P,MATCH(CONCATENATE(B$4,$A12),'Výsledková listina'!$N:$N,0),1))</f>
        <v>Český Šternberk</v>
      </c>
      <c r="D12" s="4">
        <v>3670</v>
      </c>
      <c r="E12" s="110"/>
      <c r="F12" s="50">
        <f t="shared" si="0"/>
        <v>7</v>
      </c>
      <c r="G12" s="69"/>
      <c r="H12" s="17" t="str">
        <f>IF(ISNA(MATCH(CONCATENATE(H$4,$A12),'Výsledková listina'!$N:$N,0)),"",INDEX('Výsledková listina'!$C:$C,MATCH(CONCATENATE(H$4,$A12),'Výsledková listina'!$N:$N,0),1))</f>
        <v>Miroslav Tvarůžek</v>
      </c>
      <c r="I12" s="52" t="str">
        <f>IF(ISNA(MATCH(CONCATENATE(H$4,$A12),'Výsledková listina'!$N:$N,0)),"",INDEX('Výsledková listina'!$P:$P,MATCH(CONCATENATE(H$4,$A12),'Výsledková listina'!$N:$N,0),1))</f>
        <v>Kladno</v>
      </c>
      <c r="J12" s="4">
        <v>6700</v>
      </c>
      <c r="K12" s="110"/>
      <c r="L12" s="50">
        <f t="shared" si="1"/>
        <v>3</v>
      </c>
      <c r="M12" s="69"/>
      <c r="N12" s="17" t="str">
        <f>IF(ISNA(MATCH(CONCATENATE(N$4,$A12),'Výsledková listina'!$N:$N,0)),"",INDEX('Výsledková listina'!$C:$C,MATCH(CONCATENATE(N$4,$A12),'Výsledková listina'!$N:$N,0),1))</f>
        <v>Martin Vondra</v>
      </c>
      <c r="O12" s="52" t="str">
        <f>IF(ISNA(MATCH(CONCATENATE(N$4,$A12),'Výsledková listina'!$N:$N,0)),"",INDEX('Výsledková listina'!$P:$P,MATCH(CONCATENATE(N$4,$A12),'Výsledková listina'!$N:$N,0),1))</f>
        <v>Pardubice</v>
      </c>
      <c r="P12" s="4">
        <v>780</v>
      </c>
      <c r="Q12" s="110"/>
      <c r="R12" s="50">
        <f t="shared" si="2"/>
        <v>9</v>
      </c>
      <c r="S12" s="69"/>
      <c r="T12" s="17">
        <f>IF(ISNA(MATCH(CONCATENATE(T$4,$A12),'Výsledková listina'!$N:$N,0)),"",INDEX('Výsledková listina'!$C:$C,MATCH(CONCATENATE(T$4,$A12),'Výsledková listina'!$N:$N,0),1))</f>
      </c>
      <c r="U12" s="52">
        <f>IF(ISNA(MATCH(CONCATENATE(T$4,$A12),'Výsledková listina'!$N:$N,0)),"",INDEX('Výsledková listina'!$P:$P,MATCH(CONCATENATE(T$4,$A12),'Výsledková listina'!$N:$N,0),1))</f>
      </c>
      <c r="V12" s="4"/>
      <c r="W12" s="110"/>
      <c r="X12" s="50">
        <f t="shared" si="3"/>
      </c>
      <c r="Y12" s="69"/>
      <c r="Z12" s="17">
        <f>IF(ISNA(MATCH(CONCATENATE(Z$4,$A12),'Výsledková listina'!$N:$N,0)),"",INDEX('Výsledková listina'!$C:$C,MATCH(CONCATENATE(Z$4,$A12),'Výsledková listina'!$N:$N,0),1))</f>
      </c>
      <c r="AA12" s="52">
        <f>IF(ISNA(MATCH(CONCATENATE(Z$4,$A12),'Výsledková listina'!$N:$N,0)),"",INDEX('Výsledková listina'!$P:$P,MATCH(CONCATENATE(Z$4,$A12),'Výsledková listina'!$N:$N,0),1))</f>
      </c>
      <c r="AB12" s="4"/>
      <c r="AC12" s="110"/>
      <c r="AD12" s="50">
        <f t="shared" si="4"/>
      </c>
      <c r="AE12" s="69"/>
      <c r="AF12" s="17">
        <f>IF(ISNA(MATCH(CONCATENATE(AF$4,$A12),'Výsledková listina'!$N:$N,0)),"",INDEX('Výsledková listina'!$C:$C,MATCH(CONCATENATE(AF$4,$A12),'Výsledková listina'!$N:$N,0),1))</f>
      </c>
      <c r="AG12" s="52">
        <f>IF(ISNA(MATCH(CONCATENATE(AF$4,$A12),'Výsledková listina'!$N:$N,0)),"",INDEX('Výsledková listina'!$P:$P,MATCH(CONCATENATE(AF$4,$A12),'Výsledková listina'!$N:$N,0),1))</f>
      </c>
      <c r="AH12" s="4"/>
      <c r="AI12" s="110"/>
      <c r="AJ12" s="50">
        <f t="shared" si="5"/>
      </c>
      <c r="AK12" s="69"/>
      <c r="AL12" s="17">
        <f>IF(ISNA(MATCH(CONCATENATE(AL$4,$A12),'Výsledková listina'!$N:$N,0)),"",INDEX('Výsledková listina'!$C:$C,MATCH(CONCATENATE(AL$4,$A12),'Výsledková listina'!$N:$N,0),1))</f>
      </c>
      <c r="AM12" s="52">
        <f>IF(ISNA(MATCH(CONCATENATE(AL$4,$A12),'Výsledková listina'!$N:$N,0)),"",INDEX('Výsledková listina'!$P:$P,MATCH(CONCATENATE(AL$4,$A12),'Výsledková listina'!$N:$N,0),1))</f>
      </c>
      <c r="AN12" s="4"/>
      <c r="AO12" s="110"/>
      <c r="AP12" s="50">
        <f t="shared" si="6"/>
      </c>
      <c r="AQ12" s="69"/>
      <c r="AR12" s="17">
        <f>IF(ISNA(MATCH(CONCATENATE(AR$4,$A12),'Výsledková listina'!$N:$N,0)),"",INDEX('Výsledková listina'!$C:$C,MATCH(CONCATENATE(AR$4,$A12),'Výsledková listina'!$N:$N,0),1))</f>
      </c>
      <c r="AS12" s="52">
        <f>IF(ISNA(MATCH(CONCATENATE(AR$4,$A12),'Výsledková listina'!$N:$N,0)),"",INDEX('Výsledková listina'!$P:$P,MATCH(CONCATENATE(AR$4,$A12),'Výsledková listina'!$N:$N,0),1))</f>
      </c>
      <c r="AT12" s="4"/>
      <c r="AU12" s="110"/>
      <c r="AV12" s="50">
        <f t="shared" si="7"/>
      </c>
      <c r="AW12" s="69"/>
      <c r="AX12" s="17">
        <f>IF(ISNA(MATCH(CONCATENATE(AX$4,$A12),'Výsledková listina'!$N:$N,0)),"",INDEX('Výsledková listina'!$C:$C,MATCH(CONCATENATE(AX$4,$A12),'Výsledková listina'!$N:$N,0),1))</f>
      </c>
      <c r="AY12" s="52">
        <f>IF(ISNA(MATCH(CONCATENATE(AX$4,$A12),'Výsledková listina'!$N:$N,0)),"",INDEX('Výsledková listina'!$P:$P,MATCH(CONCATENATE(AX$4,$A12),'Výsledková listina'!$N:$N,0),1))</f>
      </c>
      <c r="AZ12" s="4"/>
      <c r="BA12" s="110"/>
      <c r="BB12" s="50">
        <f t="shared" si="8"/>
      </c>
      <c r="BC12" s="69"/>
      <c r="BD12" s="17">
        <f>IF(ISNA(MATCH(CONCATENATE(BD$4,$A12),'Výsledková listina'!$N:$N,0)),"",INDEX('Výsledková listina'!$C:$C,MATCH(CONCATENATE(BD$4,$A12),'Výsledková listina'!$N:$N,0),1))</f>
      </c>
      <c r="BE12" s="52">
        <f>IF(ISNA(MATCH(CONCATENATE(BD$4,$A12),'Výsledková listina'!$N:$N,0)),"",INDEX('Výsledková listina'!$P:$P,MATCH(CONCATENATE(BD$4,$A12),'Výsledková listina'!$N:$N,0),1))</f>
      </c>
      <c r="BF12" s="4"/>
      <c r="BG12" s="110"/>
      <c r="BH12" s="50">
        <f t="shared" si="9"/>
      </c>
      <c r="BI12" s="69"/>
      <c r="BJ12" s="17">
        <f>IF(ISNA(MATCH(CONCATENATE(BJ$4,$A12),'Výsledková listina'!$N:$N,0)),"",INDEX('Výsledková listina'!$C:$C,MATCH(CONCATENATE(BJ$4,$A12),'Výsledková listina'!$N:$N,0),1))</f>
      </c>
      <c r="BK12" s="52">
        <f>IF(ISNA(MATCH(CONCATENATE(BJ$4,$A12),'Výsledková listina'!$N:$N,0)),"",INDEX('Výsledková listina'!$P:$P,MATCH(CONCATENATE(BJ$4,$A12),'Výsledková listina'!$N:$N,0),1))</f>
      </c>
      <c r="BL12" s="4"/>
      <c r="BM12" s="50">
        <f t="shared" si="10"/>
      </c>
      <c r="BN12" s="69"/>
      <c r="BO12" s="17">
        <f>IF(ISNA(MATCH(CONCATENATE(BO$4,$A12),'Výsledková listina'!$N:$N,0)),"",INDEX('Výsledková listina'!$C:$C,MATCH(CONCATENATE(BO$4,$A12),'Výsledková listina'!$N:$N,0),1))</f>
      </c>
      <c r="BP12" s="52">
        <f>IF(ISNA(MATCH(CONCATENATE(BO$4,$A12),'Výsledková listina'!$N:$N,0)),"",INDEX('Výsledková listina'!$P:$P,MATCH(CONCATENATE(BO$4,$A12),'Výsledková listina'!$N:$N,0),1))</f>
      </c>
      <c r="BQ12" s="4"/>
      <c r="BR12" s="50">
        <f t="shared" si="11"/>
      </c>
      <c r="BS12" s="69"/>
      <c r="BT12" s="17">
        <f>IF(ISNA(MATCH(CONCATENATE(BT$4,$A12),'Výsledková listina'!$N:$N,0)),"",INDEX('Výsledková listina'!$C:$C,MATCH(CONCATENATE(BT$4,$A12),'Výsledková listina'!$N:$N,0),1))</f>
      </c>
      <c r="BU12" s="52">
        <f>IF(ISNA(MATCH(CONCATENATE(BT$4,$A12),'Výsledková listina'!$N:$N,0)),"",INDEX('Výsledková listina'!$P:$P,MATCH(CONCATENATE(BT$4,$A12),'Výsledková listina'!$N:$N,0),1))</f>
      </c>
      <c r="BV12" s="4"/>
      <c r="BW12" s="50">
        <f t="shared" si="12"/>
      </c>
      <c r="BX12" s="69"/>
      <c r="BY12" s="17">
        <f>IF(ISNA(MATCH(CONCATENATE(BY$4,$A12),'Výsledková listina'!$N:$N,0)),"",INDEX('Výsledková listina'!$C:$C,MATCH(CONCATENATE(BY$4,$A12),'Výsledková listina'!$N:$N,0),1))</f>
      </c>
      <c r="BZ12" s="52">
        <f>IF(ISNA(MATCH(CONCATENATE(BY$4,$A12),'Výsledková listina'!$N:$N,0)),"",INDEX('Výsledková listina'!$P:$P,MATCH(CONCATENATE(BY$4,$A12),'Výsledková listina'!$N:$N,0),1))</f>
      </c>
      <c r="CA12" s="4"/>
      <c r="CB12" s="50">
        <f t="shared" si="13"/>
      </c>
      <c r="CC12" s="69"/>
      <c r="CD12" s="17">
        <f>IF(ISNA(MATCH(CONCATENATE(CD$4,$A12),'Výsledková listina'!$N:$N,0)),"",INDEX('Výsledková listina'!$C:$C,MATCH(CONCATENATE(CD$4,$A12),'Výsledková listina'!$N:$N,0),1))</f>
      </c>
      <c r="CE12" s="52">
        <f>IF(ISNA(MATCH(CONCATENATE(CD$4,$A12),'Výsledková listina'!$N:$N,0)),"",INDEX('Výsledková listina'!$P:$P,MATCH(CONCATENATE(CD$4,$A12),'Výsledková listina'!$N:$N,0),1))</f>
      </c>
      <c r="CF12" s="4"/>
      <c r="CG12" s="50">
        <f t="shared" si="14"/>
      </c>
      <c r="CH12" s="69"/>
    </row>
    <row r="13" spans="1:86" s="10" customFormat="1" ht="34.5" customHeight="1">
      <c r="A13" s="5">
        <v>8</v>
      </c>
      <c r="B13" s="17" t="str">
        <f>IF(ISNA(MATCH(CONCATENATE(B$4,$A13),'Výsledková listina'!$N:$N,0)),"",INDEX('Výsledková listina'!$C:$C,MATCH(CONCATENATE(B$4,$A13),'Výsledková listina'!$N:$N,0),1))</f>
        <v>Jiří Pech</v>
      </c>
      <c r="C13" s="52" t="str">
        <f>IF(ISNA(MATCH(CONCATENATE(B$4,$A13),'Výsledková listina'!$N:$N,0)),"",INDEX('Výsledková listina'!$P:$P,MATCH(CONCATENATE(B$4,$A13),'Výsledková listina'!$N:$N,0),1))</f>
        <v>Rakovník</v>
      </c>
      <c r="D13" s="4">
        <v>0</v>
      </c>
      <c r="E13" s="110"/>
      <c r="F13" s="50">
        <f t="shared" si="0"/>
        <v>9</v>
      </c>
      <c r="G13" s="69"/>
      <c r="H13" s="17" t="str">
        <f>IF(ISNA(MATCH(CONCATENATE(H$4,$A13),'Výsledková listina'!$N:$N,0)),"",INDEX('Výsledková listina'!$C:$C,MATCH(CONCATENATE(H$4,$A13),'Výsledková listina'!$N:$N,0),1))</f>
        <v>František Hudeček</v>
      </c>
      <c r="I13" s="52" t="str">
        <f>IF(ISNA(MATCH(CONCATENATE(H$4,$A13),'Výsledková listina'!$N:$N,0)),"",INDEX('Výsledková listina'!$P:$P,MATCH(CONCATENATE(H$4,$A13),'Výsledková listina'!$N:$N,0),1))</f>
        <v>Přelouč</v>
      </c>
      <c r="J13" s="4">
        <v>930</v>
      </c>
      <c r="K13" s="110"/>
      <c r="L13" s="50">
        <f t="shared" si="1"/>
        <v>9</v>
      </c>
      <c r="M13" s="69"/>
      <c r="N13" s="17" t="str">
        <f>IF(ISNA(MATCH(CONCATENATE(N$4,$A13),'Výsledková listina'!$N:$N,0)),"",INDEX('Výsledková listina'!$C:$C,MATCH(CONCATENATE(N$4,$A13),'Výsledková listina'!$N:$N,0),1))</f>
        <v>Aneta Špitálská</v>
      </c>
      <c r="O13" s="52" t="str">
        <f>IF(ISNA(MATCH(CONCATENATE(N$4,$A13),'Výsledková listina'!$N:$N,0)),"",INDEX('Výsledková listina'!$P:$P,MATCH(CONCATENATE(N$4,$A13),'Výsledková listina'!$N:$N,0),1))</f>
        <v>Čelákovice</v>
      </c>
      <c r="P13" s="4">
        <v>2260</v>
      </c>
      <c r="Q13" s="110"/>
      <c r="R13" s="50">
        <f t="shared" si="2"/>
        <v>6</v>
      </c>
      <c r="S13" s="69"/>
      <c r="T13" s="17">
        <f>IF(ISNA(MATCH(CONCATENATE(T$4,$A13),'Výsledková listina'!$N:$N,0)),"",INDEX('Výsledková listina'!$C:$C,MATCH(CONCATENATE(T$4,$A13),'Výsledková listina'!$N:$N,0),1))</f>
      </c>
      <c r="U13" s="52">
        <f>IF(ISNA(MATCH(CONCATENATE(T$4,$A13),'Výsledková listina'!$N:$N,0)),"",INDEX('Výsledková listina'!$P:$P,MATCH(CONCATENATE(T$4,$A13),'Výsledková listina'!$N:$N,0),1))</f>
      </c>
      <c r="V13" s="4"/>
      <c r="W13" s="110"/>
      <c r="X13" s="50">
        <f t="shared" si="3"/>
      </c>
      <c r="Y13" s="69"/>
      <c r="Z13" s="17">
        <f>IF(ISNA(MATCH(CONCATENATE(Z$4,$A13),'Výsledková listina'!$N:$N,0)),"",INDEX('Výsledková listina'!$C:$C,MATCH(CONCATENATE(Z$4,$A13),'Výsledková listina'!$N:$N,0),1))</f>
      </c>
      <c r="AA13" s="52">
        <f>IF(ISNA(MATCH(CONCATENATE(Z$4,$A13),'Výsledková listina'!$N:$N,0)),"",INDEX('Výsledková listina'!$P:$P,MATCH(CONCATENATE(Z$4,$A13),'Výsledková listina'!$N:$N,0),1))</f>
      </c>
      <c r="AB13" s="4"/>
      <c r="AC13" s="110"/>
      <c r="AD13" s="50">
        <f t="shared" si="4"/>
      </c>
      <c r="AE13" s="69"/>
      <c r="AF13" s="17">
        <f>IF(ISNA(MATCH(CONCATENATE(AF$4,$A13),'Výsledková listina'!$N:$N,0)),"",INDEX('Výsledková listina'!$C:$C,MATCH(CONCATENATE(AF$4,$A13),'Výsledková listina'!$N:$N,0),1))</f>
      </c>
      <c r="AG13" s="52">
        <f>IF(ISNA(MATCH(CONCATENATE(AF$4,$A13),'Výsledková listina'!$N:$N,0)),"",INDEX('Výsledková listina'!$P:$P,MATCH(CONCATENATE(AF$4,$A13),'Výsledková listina'!$N:$N,0),1))</f>
      </c>
      <c r="AH13" s="4"/>
      <c r="AI13" s="110"/>
      <c r="AJ13" s="50">
        <f t="shared" si="5"/>
      </c>
      <c r="AK13" s="69"/>
      <c r="AL13" s="17">
        <f>IF(ISNA(MATCH(CONCATENATE(AL$4,$A13),'Výsledková listina'!$N:$N,0)),"",INDEX('Výsledková listina'!$C:$C,MATCH(CONCATENATE(AL$4,$A13),'Výsledková listina'!$N:$N,0),1))</f>
      </c>
      <c r="AM13" s="52">
        <f>IF(ISNA(MATCH(CONCATENATE(AL$4,$A13),'Výsledková listina'!$N:$N,0)),"",INDEX('Výsledková listina'!$P:$P,MATCH(CONCATENATE(AL$4,$A13),'Výsledková listina'!$N:$N,0),1))</f>
      </c>
      <c r="AN13" s="4"/>
      <c r="AO13" s="110"/>
      <c r="AP13" s="50">
        <f t="shared" si="6"/>
      </c>
      <c r="AQ13" s="69"/>
      <c r="AR13" s="17">
        <f>IF(ISNA(MATCH(CONCATENATE(AR$4,$A13),'Výsledková listina'!$N:$N,0)),"",INDEX('Výsledková listina'!$C:$C,MATCH(CONCATENATE(AR$4,$A13),'Výsledková listina'!$N:$N,0),1))</f>
      </c>
      <c r="AS13" s="52">
        <f>IF(ISNA(MATCH(CONCATENATE(AR$4,$A13),'Výsledková listina'!$N:$N,0)),"",INDEX('Výsledková listina'!$P:$P,MATCH(CONCATENATE(AR$4,$A13),'Výsledková listina'!$N:$N,0),1))</f>
      </c>
      <c r="AT13" s="4"/>
      <c r="AU13" s="110"/>
      <c r="AV13" s="50">
        <f t="shared" si="7"/>
      </c>
      <c r="AW13" s="69"/>
      <c r="AX13" s="17">
        <f>IF(ISNA(MATCH(CONCATENATE(AX$4,$A13),'Výsledková listina'!$N:$N,0)),"",INDEX('Výsledková listina'!$C:$C,MATCH(CONCATENATE(AX$4,$A13),'Výsledková listina'!$N:$N,0),1))</f>
      </c>
      <c r="AY13" s="52">
        <f>IF(ISNA(MATCH(CONCATENATE(AX$4,$A13),'Výsledková listina'!$N:$N,0)),"",INDEX('Výsledková listina'!$P:$P,MATCH(CONCATENATE(AX$4,$A13),'Výsledková listina'!$N:$N,0),1))</f>
      </c>
      <c r="AZ13" s="4"/>
      <c r="BA13" s="110"/>
      <c r="BB13" s="50">
        <f t="shared" si="8"/>
      </c>
      <c r="BC13" s="69"/>
      <c r="BD13" s="17">
        <f>IF(ISNA(MATCH(CONCATENATE(BD$4,$A13),'Výsledková listina'!$N:$N,0)),"",INDEX('Výsledková listina'!$C:$C,MATCH(CONCATENATE(BD$4,$A13),'Výsledková listina'!$N:$N,0),1))</f>
      </c>
      <c r="BE13" s="52">
        <f>IF(ISNA(MATCH(CONCATENATE(BD$4,$A13),'Výsledková listina'!$N:$N,0)),"",INDEX('Výsledková listina'!$P:$P,MATCH(CONCATENATE(BD$4,$A13),'Výsledková listina'!$N:$N,0),1))</f>
      </c>
      <c r="BF13" s="4"/>
      <c r="BG13" s="110"/>
      <c r="BH13" s="50">
        <f t="shared" si="9"/>
      </c>
      <c r="BI13" s="69"/>
      <c r="BJ13" s="17">
        <f>IF(ISNA(MATCH(CONCATENATE(BJ$4,$A13),'Výsledková listina'!$N:$N,0)),"",INDEX('Výsledková listina'!$C:$C,MATCH(CONCATENATE(BJ$4,$A13),'Výsledková listina'!$N:$N,0),1))</f>
      </c>
      <c r="BK13" s="52">
        <f>IF(ISNA(MATCH(CONCATENATE(BJ$4,$A13),'Výsledková listina'!$N:$N,0)),"",INDEX('Výsledková listina'!$P:$P,MATCH(CONCATENATE(BJ$4,$A13),'Výsledková listina'!$N:$N,0),1))</f>
      </c>
      <c r="BL13" s="4"/>
      <c r="BM13" s="50">
        <f t="shared" si="10"/>
      </c>
      <c r="BN13" s="69"/>
      <c r="BO13" s="17">
        <f>IF(ISNA(MATCH(CONCATENATE(BO$4,$A13),'Výsledková listina'!$N:$N,0)),"",INDEX('Výsledková listina'!$C:$C,MATCH(CONCATENATE(BO$4,$A13),'Výsledková listina'!$N:$N,0),1))</f>
      </c>
      <c r="BP13" s="52">
        <f>IF(ISNA(MATCH(CONCATENATE(BO$4,$A13),'Výsledková listina'!$N:$N,0)),"",INDEX('Výsledková listina'!$P:$P,MATCH(CONCATENATE(BO$4,$A13),'Výsledková listina'!$N:$N,0),1))</f>
      </c>
      <c r="BQ13" s="4"/>
      <c r="BR13" s="50">
        <f t="shared" si="11"/>
      </c>
      <c r="BS13" s="69"/>
      <c r="BT13" s="17">
        <f>IF(ISNA(MATCH(CONCATENATE(BT$4,$A13),'Výsledková listina'!$N:$N,0)),"",INDEX('Výsledková listina'!$C:$C,MATCH(CONCATENATE(BT$4,$A13),'Výsledková listina'!$N:$N,0),1))</f>
      </c>
      <c r="BU13" s="52">
        <f>IF(ISNA(MATCH(CONCATENATE(BT$4,$A13),'Výsledková listina'!$N:$N,0)),"",INDEX('Výsledková listina'!$P:$P,MATCH(CONCATENATE(BT$4,$A13),'Výsledková listina'!$N:$N,0),1))</f>
      </c>
      <c r="BV13" s="4"/>
      <c r="BW13" s="50">
        <f t="shared" si="12"/>
      </c>
      <c r="BX13" s="69"/>
      <c r="BY13" s="17">
        <f>IF(ISNA(MATCH(CONCATENATE(BY$4,$A13),'Výsledková listina'!$N:$N,0)),"",INDEX('Výsledková listina'!$C:$C,MATCH(CONCATENATE(BY$4,$A13),'Výsledková listina'!$N:$N,0),1))</f>
      </c>
      <c r="BZ13" s="52">
        <f>IF(ISNA(MATCH(CONCATENATE(BY$4,$A13),'Výsledková listina'!$N:$N,0)),"",INDEX('Výsledková listina'!$P:$P,MATCH(CONCATENATE(BY$4,$A13),'Výsledková listina'!$N:$N,0),1))</f>
      </c>
      <c r="CA13" s="4"/>
      <c r="CB13" s="50">
        <f t="shared" si="13"/>
      </c>
      <c r="CC13" s="69"/>
      <c r="CD13" s="17">
        <f>IF(ISNA(MATCH(CONCATENATE(CD$4,$A13),'Výsledková listina'!$N:$N,0)),"",INDEX('Výsledková listina'!$C:$C,MATCH(CONCATENATE(CD$4,$A13),'Výsledková listina'!$N:$N,0),1))</f>
      </c>
      <c r="CE13" s="52">
        <f>IF(ISNA(MATCH(CONCATENATE(CD$4,$A13),'Výsledková listina'!$N:$N,0)),"",INDEX('Výsledková listina'!$P:$P,MATCH(CONCATENATE(CD$4,$A13),'Výsledková listina'!$N:$N,0),1))</f>
      </c>
      <c r="CF13" s="4"/>
      <c r="CG13" s="50">
        <f t="shared" si="14"/>
      </c>
      <c r="CH13" s="69"/>
    </row>
    <row r="14" spans="1:86" s="10" customFormat="1" ht="34.5" customHeight="1">
      <c r="A14" s="5">
        <v>9</v>
      </c>
      <c r="B14" s="17" t="str">
        <f>IF(ISNA(MATCH(CONCATENATE(B$4,$A14),'Výsledková listina'!$N:$N,0)),"",INDEX('Výsledková listina'!$C:$C,MATCH(CONCATENATE(B$4,$A14),'Výsledková listina'!$N:$N,0),1))</f>
        <v>Jaroslav Podlaha</v>
      </c>
      <c r="C14" s="52" t="str">
        <f>IF(ISNA(MATCH(CONCATENATE(B$4,$A14),'Výsledková listina'!$N:$N,0)),"",INDEX('Výsledková listina'!$P:$P,MATCH(CONCATENATE(B$4,$A14),'Výsledková listina'!$N:$N,0),1))</f>
        <v>Beroun</v>
      </c>
      <c r="D14" s="4">
        <v>5170</v>
      </c>
      <c r="E14" s="110"/>
      <c r="F14" s="50">
        <f t="shared" si="0"/>
        <v>5</v>
      </c>
      <c r="G14" s="69"/>
      <c r="H14" s="17" t="str">
        <f>IF(ISNA(MATCH(CONCATENATE(H$4,$A14),'Výsledková listina'!$N:$N,0)),"",INDEX('Výsledková listina'!$C:$C,MATCH(CONCATENATE(H$4,$A14),'Výsledková listina'!$N:$N,0),1))</f>
        <v>Martin Váňa</v>
      </c>
      <c r="I14" s="52" t="str">
        <f>IF(ISNA(MATCH(CONCATENATE(H$4,$A14),'Výsledková listina'!$N:$N,0)),"",INDEX('Výsledková listina'!$P:$P,MATCH(CONCATENATE(H$4,$A14),'Výsledková listina'!$N:$N,0),1))</f>
        <v>Beroun</v>
      </c>
      <c r="J14" s="4">
        <v>7470</v>
      </c>
      <c r="K14" s="110"/>
      <c r="L14" s="50">
        <f t="shared" si="1"/>
        <v>1</v>
      </c>
      <c r="M14" s="69"/>
      <c r="N14" s="17" t="str">
        <f>IF(ISNA(MATCH(CONCATENATE(N$4,$A14),'Výsledková listina'!$N:$N,0)),"",INDEX('Výsledková listina'!$C:$C,MATCH(CONCATENATE(N$4,$A14),'Výsledková listina'!$N:$N,0),1))</f>
        <v>Adam Podlaha</v>
      </c>
      <c r="O14" s="52" t="str">
        <f>IF(ISNA(MATCH(CONCATENATE(N$4,$A14),'Výsledková listina'!$N:$N,0)),"",INDEX('Výsledková listina'!$P:$P,MATCH(CONCATENATE(N$4,$A14),'Výsledková listina'!$N:$N,0),1))</f>
        <v>Beroun</v>
      </c>
      <c r="P14" s="4">
        <v>6620</v>
      </c>
      <c r="Q14" s="110"/>
      <c r="R14" s="50">
        <f t="shared" si="2"/>
        <v>4</v>
      </c>
      <c r="S14" s="69"/>
      <c r="T14" s="17">
        <f>IF(ISNA(MATCH(CONCATENATE(T$4,$A14),'Výsledková listina'!$N:$N,0)),"",INDEX('Výsledková listina'!$C:$C,MATCH(CONCATENATE(T$4,$A14),'Výsledková listina'!$N:$N,0),1))</f>
      </c>
      <c r="U14" s="52">
        <f>IF(ISNA(MATCH(CONCATENATE(T$4,$A14),'Výsledková listina'!$N:$N,0)),"",INDEX('Výsledková listina'!$P:$P,MATCH(CONCATENATE(T$4,$A14),'Výsledková listina'!$N:$N,0),1))</f>
      </c>
      <c r="V14" s="4"/>
      <c r="W14" s="110"/>
      <c r="X14" s="50">
        <f t="shared" si="3"/>
      </c>
      <c r="Y14" s="69"/>
      <c r="Z14" s="17">
        <f>IF(ISNA(MATCH(CONCATENATE(Z$4,$A14),'Výsledková listina'!$N:$N,0)),"",INDEX('Výsledková listina'!$C:$C,MATCH(CONCATENATE(Z$4,$A14),'Výsledková listina'!$N:$N,0),1))</f>
      </c>
      <c r="AA14" s="52">
        <f>IF(ISNA(MATCH(CONCATENATE(Z$4,$A14),'Výsledková listina'!$N:$N,0)),"",INDEX('Výsledková listina'!$P:$P,MATCH(CONCATENATE(Z$4,$A14),'Výsledková listina'!$N:$N,0),1))</f>
      </c>
      <c r="AB14" s="4"/>
      <c r="AC14" s="110"/>
      <c r="AD14" s="50">
        <f t="shared" si="4"/>
      </c>
      <c r="AE14" s="69"/>
      <c r="AF14" s="17">
        <f>IF(ISNA(MATCH(CONCATENATE(AF$4,$A14),'Výsledková listina'!$N:$N,0)),"",INDEX('Výsledková listina'!$C:$C,MATCH(CONCATENATE(AF$4,$A14),'Výsledková listina'!$N:$N,0),1))</f>
      </c>
      <c r="AG14" s="52">
        <f>IF(ISNA(MATCH(CONCATENATE(AF$4,$A14),'Výsledková listina'!$N:$N,0)),"",INDEX('Výsledková listina'!$P:$P,MATCH(CONCATENATE(AF$4,$A14),'Výsledková listina'!$N:$N,0),1))</f>
      </c>
      <c r="AH14" s="4"/>
      <c r="AI14" s="110"/>
      <c r="AJ14" s="50">
        <f t="shared" si="5"/>
      </c>
      <c r="AK14" s="69"/>
      <c r="AL14" s="17">
        <f>IF(ISNA(MATCH(CONCATENATE(AL$4,$A14),'Výsledková listina'!$N:$N,0)),"",INDEX('Výsledková listina'!$C:$C,MATCH(CONCATENATE(AL$4,$A14),'Výsledková listina'!$N:$N,0),1))</f>
      </c>
      <c r="AM14" s="52">
        <f>IF(ISNA(MATCH(CONCATENATE(AL$4,$A14),'Výsledková listina'!$N:$N,0)),"",INDEX('Výsledková listina'!$P:$P,MATCH(CONCATENATE(AL$4,$A14),'Výsledková listina'!$N:$N,0),1))</f>
      </c>
      <c r="AN14" s="4"/>
      <c r="AO14" s="110"/>
      <c r="AP14" s="50">
        <f t="shared" si="6"/>
      </c>
      <c r="AQ14" s="69"/>
      <c r="AR14" s="17">
        <f>IF(ISNA(MATCH(CONCATENATE(AR$4,$A14),'Výsledková listina'!$N:$N,0)),"",INDEX('Výsledková listina'!$C:$C,MATCH(CONCATENATE(AR$4,$A14),'Výsledková listina'!$N:$N,0),1))</f>
      </c>
      <c r="AS14" s="52">
        <f>IF(ISNA(MATCH(CONCATENATE(AR$4,$A14),'Výsledková listina'!$N:$N,0)),"",INDEX('Výsledková listina'!$P:$P,MATCH(CONCATENATE(AR$4,$A14),'Výsledková listina'!$N:$N,0),1))</f>
      </c>
      <c r="AT14" s="4"/>
      <c r="AU14" s="110"/>
      <c r="AV14" s="50">
        <f t="shared" si="7"/>
      </c>
      <c r="AW14" s="69"/>
      <c r="AX14" s="17">
        <f>IF(ISNA(MATCH(CONCATENATE(AX$4,$A14),'Výsledková listina'!$N:$N,0)),"",INDEX('Výsledková listina'!$C:$C,MATCH(CONCATENATE(AX$4,$A14),'Výsledková listina'!$N:$N,0),1))</f>
      </c>
      <c r="AY14" s="52">
        <f>IF(ISNA(MATCH(CONCATENATE(AX$4,$A14),'Výsledková listina'!$N:$N,0)),"",INDEX('Výsledková listina'!$P:$P,MATCH(CONCATENATE(AX$4,$A14),'Výsledková listina'!$N:$N,0),1))</f>
      </c>
      <c r="AZ14" s="4"/>
      <c r="BA14" s="110"/>
      <c r="BB14" s="50">
        <f t="shared" si="8"/>
      </c>
      <c r="BC14" s="69"/>
      <c r="BD14" s="17">
        <f>IF(ISNA(MATCH(CONCATENATE(BD$4,$A14),'Výsledková listina'!$N:$N,0)),"",INDEX('Výsledková listina'!$C:$C,MATCH(CONCATENATE(BD$4,$A14),'Výsledková listina'!$N:$N,0),1))</f>
      </c>
      <c r="BE14" s="52">
        <f>IF(ISNA(MATCH(CONCATENATE(BD$4,$A14),'Výsledková listina'!$N:$N,0)),"",INDEX('Výsledková listina'!$P:$P,MATCH(CONCATENATE(BD$4,$A14),'Výsledková listina'!$N:$N,0),1))</f>
      </c>
      <c r="BF14" s="4"/>
      <c r="BG14" s="110"/>
      <c r="BH14" s="50">
        <f t="shared" si="9"/>
      </c>
      <c r="BI14" s="69"/>
      <c r="BJ14" s="17">
        <f>IF(ISNA(MATCH(CONCATENATE(BJ$4,$A14),'Výsledková listina'!$N:$N,0)),"",INDEX('Výsledková listina'!$C:$C,MATCH(CONCATENATE(BJ$4,$A14),'Výsledková listina'!$N:$N,0),1))</f>
      </c>
      <c r="BK14" s="52">
        <f>IF(ISNA(MATCH(CONCATENATE(BJ$4,$A14),'Výsledková listina'!$N:$N,0)),"",INDEX('Výsledková listina'!$P:$P,MATCH(CONCATENATE(BJ$4,$A14),'Výsledková listina'!$N:$N,0),1))</f>
      </c>
      <c r="BL14" s="4"/>
      <c r="BM14" s="50">
        <f t="shared" si="10"/>
      </c>
      <c r="BN14" s="69"/>
      <c r="BO14" s="17">
        <f>IF(ISNA(MATCH(CONCATENATE(BO$4,$A14),'Výsledková listina'!$N:$N,0)),"",INDEX('Výsledková listina'!$C:$C,MATCH(CONCATENATE(BO$4,$A14),'Výsledková listina'!$N:$N,0),1))</f>
      </c>
      <c r="BP14" s="52">
        <f>IF(ISNA(MATCH(CONCATENATE(BO$4,$A14),'Výsledková listina'!$N:$N,0)),"",INDEX('Výsledková listina'!$P:$P,MATCH(CONCATENATE(BO$4,$A14),'Výsledková listina'!$N:$N,0),1))</f>
      </c>
      <c r="BQ14" s="4"/>
      <c r="BR14" s="50">
        <f t="shared" si="11"/>
      </c>
      <c r="BS14" s="69"/>
      <c r="BT14" s="17">
        <f>IF(ISNA(MATCH(CONCATENATE(BT$4,$A14),'Výsledková listina'!$N:$N,0)),"",INDEX('Výsledková listina'!$C:$C,MATCH(CONCATENATE(BT$4,$A14),'Výsledková listina'!$N:$N,0),1))</f>
      </c>
      <c r="BU14" s="52">
        <f>IF(ISNA(MATCH(CONCATENATE(BT$4,$A14),'Výsledková listina'!$N:$N,0)),"",INDEX('Výsledková listina'!$P:$P,MATCH(CONCATENATE(BT$4,$A14),'Výsledková listina'!$N:$N,0),1))</f>
      </c>
      <c r="BV14" s="4"/>
      <c r="BW14" s="50">
        <f t="shared" si="12"/>
      </c>
      <c r="BX14" s="69"/>
      <c r="BY14" s="17">
        <f>IF(ISNA(MATCH(CONCATENATE(BY$4,$A14),'Výsledková listina'!$N:$N,0)),"",INDEX('Výsledková listina'!$C:$C,MATCH(CONCATENATE(BY$4,$A14),'Výsledková listina'!$N:$N,0),1))</f>
      </c>
      <c r="BZ14" s="52">
        <f>IF(ISNA(MATCH(CONCATENATE(BY$4,$A14),'Výsledková listina'!$N:$N,0)),"",INDEX('Výsledková listina'!$P:$P,MATCH(CONCATENATE(BY$4,$A14),'Výsledková listina'!$N:$N,0),1))</f>
      </c>
      <c r="CA14" s="4"/>
      <c r="CB14" s="50">
        <f t="shared" si="13"/>
      </c>
      <c r="CC14" s="69"/>
      <c r="CD14" s="17">
        <f>IF(ISNA(MATCH(CONCATENATE(CD$4,$A14),'Výsledková listina'!$N:$N,0)),"",INDEX('Výsledková listina'!$C:$C,MATCH(CONCATENATE(CD$4,$A14),'Výsledková listina'!$N:$N,0),1))</f>
      </c>
      <c r="CE14" s="52">
        <f>IF(ISNA(MATCH(CONCATENATE(CD$4,$A14),'Výsledková listina'!$N:$N,0)),"",INDEX('Výsledková listina'!$P:$P,MATCH(CONCATENATE(CD$4,$A14),'Výsledková listina'!$N:$N,0),1))</f>
      </c>
      <c r="CF14" s="4"/>
      <c r="CG14" s="50">
        <f t="shared" si="14"/>
      </c>
      <c r="CH14" s="69"/>
    </row>
    <row r="15" spans="1:86" s="10" customFormat="1" ht="34.5" customHeight="1">
      <c r="A15" s="5">
        <v>10</v>
      </c>
      <c r="B15" s="17">
        <f>IF(ISNA(MATCH(CONCATENATE(B$4,$A15),'Výsledková listina'!$N:$N,0)),"",INDEX('Výsledková listina'!$C:$C,MATCH(CONCATENATE(B$4,$A15),'Výsledková listina'!$N:$N,0),1))</f>
      </c>
      <c r="C15" s="52">
        <f>IF(ISNA(MATCH(CONCATENATE(B$4,$A15),'Výsledková listina'!$N:$N,0)),"",INDEX('Výsledková listina'!$P:$P,MATCH(CONCATENATE(B$4,$A15),'Výsledková listina'!$N:$N,0),1))</f>
      </c>
      <c r="D15" s="4"/>
      <c r="E15" s="110"/>
      <c r="F15" s="50">
        <f t="shared" si="0"/>
      </c>
      <c r="G15" s="69"/>
      <c r="H15" s="17">
        <f>IF(ISNA(MATCH(CONCATENATE(H$4,$A15),'Výsledková listina'!$N:$N,0)),"",INDEX('Výsledková listina'!$C:$C,MATCH(CONCATENATE(H$4,$A15),'Výsledková listina'!$N:$N,0),1))</f>
      </c>
      <c r="I15" s="52">
        <f>IF(ISNA(MATCH(CONCATENATE(H$4,$A15),'Výsledková listina'!$N:$N,0)),"",INDEX('Výsledková listina'!$P:$P,MATCH(CONCATENATE(H$4,$A15),'Výsledková listina'!$N:$N,0),1))</f>
      </c>
      <c r="J15" s="4"/>
      <c r="K15" s="110"/>
      <c r="L15" s="50">
        <f t="shared" si="1"/>
      </c>
      <c r="M15" s="69"/>
      <c r="N15" s="17">
        <f>IF(ISNA(MATCH(CONCATENATE(N$4,$A15),'Výsledková listina'!$N:$N,0)),"",INDEX('Výsledková listina'!$C:$C,MATCH(CONCATENATE(N$4,$A15),'Výsledková listina'!$N:$N,0),1))</f>
      </c>
      <c r="O15" s="52">
        <f>IF(ISNA(MATCH(CONCATENATE(N$4,$A15),'Výsledková listina'!$N:$N,0)),"",INDEX('Výsledková listina'!$P:$P,MATCH(CONCATENATE(N$4,$A15),'Výsledková listina'!$N:$N,0),1))</f>
      </c>
      <c r="P15" s="4"/>
      <c r="Q15" s="110"/>
      <c r="R15" s="50">
        <f t="shared" si="2"/>
      </c>
      <c r="S15" s="69"/>
      <c r="T15" s="17">
        <f>IF(ISNA(MATCH(CONCATENATE(T$4,$A15),'Výsledková listina'!$N:$N,0)),"",INDEX('Výsledková listina'!$C:$C,MATCH(CONCATENATE(T$4,$A15),'Výsledková listina'!$N:$N,0),1))</f>
      </c>
      <c r="U15" s="52">
        <f>IF(ISNA(MATCH(CONCATENATE(T$4,$A15),'Výsledková listina'!$N:$N,0)),"",INDEX('Výsledková listina'!$P:$P,MATCH(CONCATENATE(T$4,$A15),'Výsledková listina'!$N:$N,0),1))</f>
      </c>
      <c r="V15" s="4"/>
      <c r="W15" s="110"/>
      <c r="X15" s="50">
        <f t="shared" si="3"/>
      </c>
      <c r="Y15" s="69"/>
      <c r="Z15" s="17">
        <f>IF(ISNA(MATCH(CONCATENATE(Z$4,$A15),'Výsledková listina'!$N:$N,0)),"",INDEX('Výsledková listina'!$C:$C,MATCH(CONCATENATE(Z$4,$A15),'Výsledková listina'!$N:$N,0),1))</f>
      </c>
      <c r="AA15" s="52">
        <f>IF(ISNA(MATCH(CONCATENATE(Z$4,$A15),'Výsledková listina'!$N:$N,0)),"",INDEX('Výsledková listina'!$P:$P,MATCH(CONCATENATE(Z$4,$A15),'Výsledková listina'!$N:$N,0),1))</f>
      </c>
      <c r="AB15" s="4"/>
      <c r="AC15" s="110"/>
      <c r="AD15" s="50">
        <f t="shared" si="4"/>
      </c>
      <c r="AE15" s="69"/>
      <c r="AF15" s="17">
        <f>IF(ISNA(MATCH(CONCATENATE(AF$4,$A15),'Výsledková listina'!$N:$N,0)),"",INDEX('Výsledková listina'!$C:$C,MATCH(CONCATENATE(AF$4,$A15),'Výsledková listina'!$N:$N,0),1))</f>
      </c>
      <c r="AG15" s="52">
        <f>IF(ISNA(MATCH(CONCATENATE(AF$4,$A15),'Výsledková listina'!$N:$N,0)),"",INDEX('Výsledková listina'!$P:$P,MATCH(CONCATENATE(AF$4,$A15),'Výsledková listina'!$N:$N,0),1))</f>
      </c>
      <c r="AH15" s="4"/>
      <c r="AI15" s="110"/>
      <c r="AJ15" s="50">
        <f t="shared" si="5"/>
      </c>
      <c r="AK15" s="69"/>
      <c r="AL15" s="17">
        <f>IF(ISNA(MATCH(CONCATENATE(AL$4,$A15),'Výsledková listina'!$N:$N,0)),"",INDEX('Výsledková listina'!$C:$C,MATCH(CONCATENATE(AL$4,$A15),'Výsledková listina'!$N:$N,0),1))</f>
      </c>
      <c r="AM15" s="52">
        <f>IF(ISNA(MATCH(CONCATENATE(AL$4,$A15),'Výsledková listina'!$N:$N,0)),"",INDEX('Výsledková listina'!$P:$P,MATCH(CONCATENATE(AL$4,$A15),'Výsledková listina'!$N:$N,0),1))</f>
      </c>
      <c r="AN15" s="4"/>
      <c r="AO15" s="110"/>
      <c r="AP15" s="50">
        <f t="shared" si="6"/>
      </c>
      <c r="AQ15" s="69"/>
      <c r="AR15" s="17">
        <f>IF(ISNA(MATCH(CONCATENATE(AR$4,$A15),'Výsledková listina'!$N:$N,0)),"",INDEX('Výsledková listina'!$C:$C,MATCH(CONCATENATE(AR$4,$A15),'Výsledková listina'!$N:$N,0),1))</f>
      </c>
      <c r="AS15" s="52">
        <f>IF(ISNA(MATCH(CONCATENATE(AR$4,$A15),'Výsledková listina'!$N:$N,0)),"",INDEX('Výsledková listina'!$P:$P,MATCH(CONCATENATE(AR$4,$A15),'Výsledková listina'!$N:$N,0),1))</f>
      </c>
      <c r="AT15" s="4"/>
      <c r="AU15" s="110"/>
      <c r="AV15" s="50">
        <f t="shared" si="7"/>
      </c>
      <c r="AW15" s="69"/>
      <c r="AX15" s="17">
        <f>IF(ISNA(MATCH(CONCATENATE(AX$4,$A15),'Výsledková listina'!$N:$N,0)),"",INDEX('Výsledková listina'!$C:$C,MATCH(CONCATENATE(AX$4,$A15),'Výsledková listina'!$N:$N,0),1))</f>
      </c>
      <c r="AY15" s="52">
        <f>IF(ISNA(MATCH(CONCATENATE(AX$4,$A15),'Výsledková listina'!$N:$N,0)),"",INDEX('Výsledková listina'!$P:$P,MATCH(CONCATENATE(AX$4,$A15),'Výsledková listina'!$N:$N,0),1))</f>
      </c>
      <c r="AZ15" s="4"/>
      <c r="BA15" s="110"/>
      <c r="BB15" s="50">
        <f t="shared" si="8"/>
      </c>
      <c r="BC15" s="69"/>
      <c r="BD15" s="17">
        <f>IF(ISNA(MATCH(CONCATENATE(BD$4,$A15),'Výsledková listina'!$N:$N,0)),"",INDEX('Výsledková listina'!$C:$C,MATCH(CONCATENATE(BD$4,$A15),'Výsledková listina'!$N:$N,0),1))</f>
      </c>
      <c r="BE15" s="52">
        <f>IF(ISNA(MATCH(CONCATENATE(BD$4,$A15),'Výsledková listina'!$N:$N,0)),"",INDEX('Výsledková listina'!$P:$P,MATCH(CONCATENATE(BD$4,$A15),'Výsledková listina'!$N:$N,0),1))</f>
      </c>
      <c r="BF15" s="4"/>
      <c r="BG15" s="110"/>
      <c r="BH15" s="50">
        <f t="shared" si="9"/>
      </c>
      <c r="BI15" s="69"/>
      <c r="BJ15" s="17">
        <f>IF(ISNA(MATCH(CONCATENATE(BJ$4,$A15),'Výsledková listina'!$N:$N,0)),"",INDEX('Výsledková listina'!$C:$C,MATCH(CONCATENATE(BJ$4,$A15),'Výsledková listina'!$N:$N,0),1))</f>
      </c>
      <c r="BK15" s="52">
        <f>IF(ISNA(MATCH(CONCATENATE(BJ$4,$A15),'Výsledková listina'!$N:$N,0)),"",INDEX('Výsledková listina'!$P:$P,MATCH(CONCATENATE(BJ$4,$A15),'Výsledková listina'!$N:$N,0),1))</f>
      </c>
      <c r="BL15" s="4"/>
      <c r="BM15" s="50">
        <f t="shared" si="10"/>
      </c>
      <c r="BN15" s="69"/>
      <c r="BO15" s="17">
        <f>IF(ISNA(MATCH(CONCATENATE(BO$4,$A15),'Výsledková listina'!$N:$N,0)),"",INDEX('Výsledková listina'!$C:$C,MATCH(CONCATENATE(BO$4,$A15),'Výsledková listina'!$N:$N,0),1))</f>
      </c>
      <c r="BP15" s="52">
        <f>IF(ISNA(MATCH(CONCATENATE(BO$4,$A15),'Výsledková listina'!$N:$N,0)),"",INDEX('Výsledková listina'!$P:$P,MATCH(CONCATENATE(BO$4,$A15),'Výsledková listina'!$N:$N,0),1))</f>
      </c>
      <c r="BQ15" s="4"/>
      <c r="BR15" s="50">
        <f t="shared" si="11"/>
      </c>
      <c r="BS15" s="69"/>
      <c r="BT15" s="17">
        <f>IF(ISNA(MATCH(CONCATENATE(BT$4,$A15),'Výsledková listina'!$N:$N,0)),"",INDEX('Výsledková listina'!$C:$C,MATCH(CONCATENATE(BT$4,$A15),'Výsledková listina'!$N:$N,0),1))</f>
      </c>
      <c r="BU15" s="52">
        <f>IF(ISNA(MATCH(CONCATENATE(BT$4,$A15),'Výsledková listina'!$N:$N,0)),"",INDEX('Výsledková listina'!$P:$P,MATCH(CONCATENATE(BT$4,$A15),'Výsledková listina'!$N:$N,0),1))</f>
      </c>
      <c r="BV15" s="4"/>
      <c r="BW15" s="50">
        <f t="shared" si="12"/>
      </c>
      <c r="BX15" s="69"/>
      <c r="BY15" s="17">
        <f>IF(ISNA(MATCH(CONCATENATE(BY$4,$A15),'Výsledková listina'!$N:$N,0)),"",INDEX('Výsledková listina'!$C:$C,MATCH(CONCATENATE(BY$4,$A15),'Výsledková listina'!$N:$N,0),1))</f>
      </c>
      <c r="BZ15" s="52">
        <f>IF(ISNA(MATCH(CONCATENATE(BY$4,$A15),'Výsledková listina'!$N:$N,0)),"",INDEX('Výsledková listina'!$P:$P,MATCH(CONCATENATE(BY$4,$A15),'Výsledková listina'!$N:$N,0),1))</f>
      </c>
      <c r="CA15" s="4"/>
      <c r="CB15" s="50">
        <f t="shared" si="13"/>
      </c>
      <c r="CC15" s="69"/>
      <c r="CD15" s="17">
        <f>IF(ISNA(MATCH(CONCATENATE(CD$4,$A15),'Výsledková listina'!$N:$N,0)),"",INDEX('Výsledková listina'!$C:$C,MATCH(CONCATENATE(CD$4,$A15),'Výsledková listina'!$N:$N,0),1))</f>
      </c>
      <c r="CE15" s="52">
        <f>IF(ISNA(MATCH(CONCATENATE(CD$4,$A15),'Výsledková listina'!$N:$N,0)),"",INDEX('Výsledková listina'!$P:$P,MATCH(CONCATENATE(CD$4,$A15),'Výsledková listina'!$N:$N,0),1))</f>
      </c>
      <c r="CF15" s="4"/>
      <c r="CG15" s="50">
        <f t="shared" si="14"/>
      </c>
      <c r="CH15" s="69"/>
    </row>
    <row r="16" spans="1:86" s="10" customFormat="1" ht="34.5" customHeight="1">
      <c r="A16" s="5">
        <v>11</v>
      </c>
      <c r="B16" s="17">
        <f>IF(ISNA(MATCH(CONCATENATE(B$4,$A16),'Výsledková listina'!$N:$N,0)),"",INDEX('Výsledková listina'!$C:$C,MATCH(CONCATENATE(B$4,$A16),'Výsledková listina'!$N:$N,0),1))</f>
      </c>
      <c r="C16" s="52">
        <f>IF(ISNA(MATCH(CONCATENATE(B$4,$A16),'Výsledková listina'!$N:$N,0)),"",INDEX('Výsledková listina'!$P:$P,MATCH(CONCATENATE(B$4,$A16),'Výsledková listina'!$N:$N,0),1))</f>
      </c>
      <c r="D16" s="4"/>
      <c r="E16" s="110"/>
      <c r="F16" s="50">
        <f t="shared" si="0"/>
      </c>
      <c r="G16" s="69"/>
      <c r="H16" s="17">
        <f>IF(ISNA(MATCH(CONCATENATE(H$4,$A16),'Výsledková listina'!$N:$N,0)),"",INDEX('Výsledková listina'!$C:$C,MATCH(CONCATENATE(H$4,$A16),'Výsledková listina'!$N:$N,0),1))</f>
      </c>
      <c r="I16" s="52">
        <f>IF(ISNA(MATCH(CONCATENATE(H$4,$A16),'Výsledková listina'!$N:$N,0)),"",INDEX('Výsledková listina'!$P:$P,MATCH(CONCATENATE(H$4,$A16),'Výsledková listina'!$N:$N,0),1))</f>
      </c>
      <c r="J16" s="4"/>
      <c r="K16" s="110"/>
      <c r="L16" s="50">
        <f t="shared" si="1"/>
      </c>
      <c r="M16" s="69"/>
      <c r="N16" s="17">
        <f>IF(ISNA(MATCH(CONCATENATE(N$4,$A16),'Výsledková listina'!$N:$N,0)),"",INDEX('Výsledková listina'!$C:$C,MATCH(CONCATENATE(N$4,$A16),'Výsledková listina'!$N:$N,0),1))</f>
      </c>
      <c r="O16" s="52">
        <f>IF(ISNA(MATCH(CONCATENATE(N$4,$A16),'Výsledková listina'!$N:$N,0)),"",INDEX('Výsledková listina'!$P:$P,MATCH(CONCATENATE(N$4,$A16),'Výsledková listina'!$N:$N,0),1))</f>
      </c>
      <c r="P16" s="4"/>
      <c r="Q16" s="110"/>
      <c r="R16" s="50">
        <f t="shared" si="2"/>
      </c>
      <c r="S16" s="69"/>
      <c r="T16" s="17">
        <f>IF(ISNA(MATCH(CONCATENATE(T$4,$A16),'Výsledková listina'!$N:$N,0)),"",INDEX('Výsledková listina'!$C:$C,MATCH(CONCATENATE(T$4,$A16),'Výsledková listina'!$N:$N,0),1))</f>
      </c>
      <c r="U16" s="52">
        <f>IF(ISNA(MATCH(CONCATENATE(T$4,$A16),'Výsledková listina'!$N:$N,0)),"",INDEX('Výsledková listina'!$P:$P,MATCH(CONCATENATE(T$4,$A16),'Výsledková listina'!$N:$N,0),1))</f>
      </c>
      <c r="V16" s="4"/>
      <c r="W16" s="110"/>
      <c r="X16" s="50">
        <f t="shared" si="3"/>
      </c>
      <c r="Y16" s="69"/>
      <c r="Z16" s="17">
        <f>IF(ISNA(MATCH(CONCATENATE(Z$4,$A16),'Výsledková listina'!$N:$N,0)),"",INDEX('Výsledková listina'!$C:$C,MATCH(CONCATENATE(Z$4,$A16),'Výsledková listina'!$N:$N,0),1))</f>
      </c>
      <c r="AA16" s="52">
        <f>IF(ISNA(MATCH(CONCATENATE(Z$4,$A16),'Výsledková listina'!$N:$N,0)),"",INDEX('Výsledková listina'!$P:$P,MATCH(CONCATENATE(Z$4,$A16),'Výsledková listina'!$N:$N,0),1))</f>
      </c>
      <c r="AB16" s="4"/>
      <c r="AC16" s="110"/>
      <c r="AD16" s="50">
        <f t="shared" si="4"/>
      </c>
      <c r="AE16" s="69"/>
      <c r="AF16" s="17">
        <f>IF(ISNA(MATCH(CONCATENATE(AF$4,$A16),'Výsledková listina'!$N:$N,0)),"",INDEX('Výsledková listina'!$C:$C,MATCH(CONCATENATE(AF$4,$A16),'Výsledková listina'!$N:$N,0),1))</f>
      </c>
      <c r="AG16" s="52">
        <f>IF(ISNA(MATCH(CONCATENATE(AF$4,$A16),'Výsledková listina'!$N:$N,0)),"",INDEX('Výsledková listina'!$P:$P,MATCH(CONCATENATE(AF$4,$A16),'Výsledková listina'!$N:$N,0),1))</f>
      </c>
      <c r="AH16" s="4"/>
      <c r="AI16" s="110"/>
      <c r="AJ16" s="50">
        <f t="shared" si="5"/>
      </c>
      <c r="AK16" s="69"/>
      <c r="AL16" s="17">
        <f>IF(ISNA(MATCH(CONCATENATE(AL$4,$A16),'Výsledková listina'!$N:$N,0)),"",INDEX('Výsledková listina'!$C:$C,MATCH(CONCATENATE(AL$4,$A16),'Výsledková listina'!$N:$N,0),1))</f>
      </c>
      <c r="AM16" s="52">
        <f>IF(ISNA(MATCH(CONCATENATE(AL$4,$A16),'Výsledková listina'!$N:$N,0)),"",INDEX('Výsledková listina'!$P:$P,MATCH(CONCATENATE(AL$4,$A16),'Výsledková listina'!$N:$N,0),1))</f>
      </c>
      <c r="AN16" s="4"/>
      <c r="AO16" s="110"/>
      <c r="AP16" s="50">
        <f t="shared" si="6"/>
      </c>
      <c r="AQ16" s="69"/>
      <c r="AR16" s="17">
        <f>IF(ISNA(MATCH(CONCATENATE(AR$4,$A16),'Výsledková listina'!$N:$N,0)),"",INDEX('Výsledková listina'!$C:$C,MATCH(CONCATENATE(AR$4,$A16),'Výsledková listina'!$N:$N,0),1))</f>
      </c>
      <c r="AS16" s="52">
        <f>IF(ISNA(MATCH(CONCATENATE(AR$4,$A16),'Výsledková listina'!$N:$N,0)),"",INDEX('Výsledková listina'!$P:$P,MATCH(CONCATENATE(AR$4,$A16),'Výsledková listina'!$N:$N,0),1))</f>
      </c>
      <c r="AT16" s="4"/>
      <c r="AU16" s="110"/>
      <c r="AV16" s="50">
        <f t="shared" si="7"/>
      </c>
      <c r="AW16" s="69"/>
      <c r="AX16" s="17">
        <f>IF(ISNA(MATCH(CONCATENATE(AX$4,$A16),'Výsledková listina'!$N:$N,0)),"",INDEX('Výsledková listina'!$C:$C,MATCH(CONCATENATE(AX$4,$A16),'Výsledková listina'!$N:$N,0),1))</f>
      </c>
      <c r="AY16" s="52">
        <f>IF(ISNA(MATCH(CONCATENATE(AX$4,$A16),'Výsledková listina'!$N:$N,0)),"",INDEX('Výsledková listina'!$P:$P,MATCH(CONCATENATE(AX$4,$A16),'Výsledková listina'!$N:$N,0),1))</f>
      </c>
      <c r="AZ16" s="4"/>
      <c r="BA16" s="110"/>
      <c r="BB16" s="50">
        <f t="shared" si="8"/>
      </c>
      <c r="BC16" s="69"/>
      <c r="BD16" s="17">
        <f>IF(ISNA(MATCH(CONCATENATE(BD$4,$A16),'Výsledková listina'!$N:$N,0)),"",INDEX('Výsledková listina'!$C:$C,MATCH(CONCATENATE(BD$4,$A16),'Výsledková listina'!$N:$N,0),1))</f>
      </c>
      <c r="BE16" s="52">
        <f>IF(ISNA(MATCH(CONCATENATE(BD$4,$A16),'Výsledková listina'!$N:$N,0)),"",INDEX('Výsledková listina'!$P:$P,MATCH(CONCATENATE(BD$4,$A16),'Výsledková listina'!$N:$N,0),1))</f>
      </c>
      <c r="BF16" s="4"/>
      <c r="BG16" s="110"/>
      <c r="BH16" s="50">
        <f t="shared" si="9"/>
      </c>
      <c r="BI16" s="69"/>
      <c r="BJ16" s="17">
        <f>IF(ISNA(MATCH(CONCATENATE(BJ$4,$A16),'Výsledková listina'!$N:$N,0)),"",INDEX('Výsledková listina'!$C:$C,MATCH(CONCATENATE(BJ$4,$A16),'Výsledková listina'!$N:$N,0),1))</f>
      </c>
      <c r="BK16" s="52">
        <f>IF(ISNA(MATCH(CONCATENATE(BJ$4,$A16),'Výsledková listina'!$N:$N,0)),"",INDEX('Výsledková listina'!$P:$P,MATCH(CONCATENATE(BJ$4,$A16),'Výsledková listina'!$N:$N,0),1))</f>
      </c>
      <c r="BL16" s="4"/>
      <c r="BM16" s="50">
        <f t="shared" si="10"/>
      </c>
      <c r="BN16" s="69"/>
      <c r="BO16" s="17">
        <f>IF(ISNA(MATCH(CONCATENATE(BO$4,$A16),'Výsledková listina'!$N:$N,0)),"",INDEX('Výsledková listina'!$C:$C,MATCH(CONCATENATE(BO$4,$A16),'Výsledková listina'!$N:$N,0),1))</f>
      </c>
      <c r="BP16" s="52">
        <f>IF(ISNA(MATCH(CONCATENATE(BO$4,$A16),'Výsledková listina'!$N:$N,0)),"",INDEX('Výsledková listina'!$P:$P,MATCH(CONCATENATE(BO$4,$A16),'Výsledková listina'!$N:$N,0),1))</f>
      </c>
      <c r="BQ16" s="4"/>
      <c r="BR16" s="50">
        <f t="shared" si="11"/>
      </c>
      <c r="BS16" s="69"/>
      <c r="BT16" s="17">
        <f>IF(ISNA(MATCH(CONCATENATE(BT$4,$A16),'Výsledková listina'!$N:$N,0)),"",INDEX('Výsledková listina'!$C:$C,MATCH(CONCATENATE(BT$4,$A16),'Výsledková listina'!$N:$N,0),1))</f>
      </c>
      <c r="BU16" s="52">
        <f>IF(ISNA(MATCH(CONCATENATE(BT$4,$A16),'Výsledková listina'!$N:$N,0)),"",INDEX('Výsledková listina'!$P:$P,MATCH(CONCATENATE(BT$4,$A16),'Výsledková listina'!$N:$N,0),1))</f>
      </c>
      <c r="BV16" s="4"/>
      <c r="BW16" s="50">
        <f t="shared" si="12"/>
      </c>
      <c r="BX16" s="69"/>
      <c r="BY16" s="17">
        <f>IF(ISNA(MATCH(CONCATENATE(BY$4,$A16),'Výsledková listina'!$N:$N,0)),"",INDEX('Výsledková listina'!$C:$C,MATCH(CONCATENATE(BY$4,$A16),'Výsledková listina'!$N:$N,0),1))</f>
      </c>
      <c r="BZ16" s="52">
        <f>IF(ISNA(MATCH(CONCATENATE(BY$4,$A16),'Výsledková listina'!$N:$N,0)),"",INDEX('Výsledková listina'!$P:$P,MATCH(CONCATENATE(BY$4,$A16),'Výsledková listina'!$N:$N,0),1))</f>
      </c>
      <c r="CA16" s="4"/>
      <c r="CB16" s="50">
        <f t="shared" si="13"/>
      </c>
      <c r="CC16" s="69"/>
      <c r="CD16" s="17">
        <f>IF(ISNA(MATCH(CONCATENATE(CD$4,$A16),'Výsledková listina'!$N:$N,0)),"",INDEX('Výsledková listina'!$C:$C,MATCH(CONCATENATE(CD$4,$A16),'Výsledková listina'!$N:$N,0),1))</f>
      </c>
      <c r="CE16" s="52">
        <f>IF(ISNA(MATCH(CONCATENATE(CD$4,$A16),'Výsledková listina'!$N:$N,0)),"",INDEX('Výsledková listina'!$P:$P,MATCH(CONCATENATE(CD$4,$A16),'Výsledková listina'!$N:$N,0),1))</f>
      </c>
      <c r="CF16" s="4"/>
      <c r="CG16" s="50">
        <f t="shared" si="14"/>
      </c>
      <c r="CH16" s="69"/>
    </row>
    <row r="17" spans="1:86" s="10" customFormat="1" ht="34.5" customHeight="1">
      <c r="A17" s="5">
        <v>12</v>
      </c>
      <c r="B17" s="17">
        <f>IF(ISNA(MATCH(CONCATENATE(B$4,$A17),'Výsledková listina'!$N:$N,0)),"",INDEX('Výsledková listina'!$C:$C,MATCH(CONCATENATE(B$4,$A17),'Výsledková listina'!$N:$N,0),1))</f>
      </c>
      <c r="C17" s="52">
        <f>IF(ISNA(MATCH(CONCATENATE(B$4,$A17),'Výsledková listina'!$N:$N,0)),"",INDEX('Výsledková listina'!$P:$P,MATCH(CONCATENATE(B$4,$A17),'Výsledková listina'!$N:$N,0),1))</f>
      </c>
      <c r="D17" s="4"/>
      <c r="E17" s="110"/>
      <c r="F17" s="50">
        <f t="shared" si="0"/>
      </c>
      <c r="G17" s="69"/>
      <c r="H17" s="17">
        <f>IF(ISNA(MATCH(CONCATENATE(H$4,$A17),'Výsledková listina'!$N:$N,0)),"",INDEX('Výsledková listina'!$C:$C,MATCH(CONCATENATE(H$4,$A17),'Výsledková listina'!$N:$N,0),1))</f>
      </c>
      <c r="I17" s="52">
        <f>IF(ISNA(MATCH(CONCATENATE(H$4,$A17),'Výsledková listina'!$N:$N,0)),"",INDEX('Výsledková listina'!$P:$P,MATCH(CONCATENATE(H$4,$A17),'Výsledková listina'!$N:$N,0),1))</f>
      </c>
      <c r="J17" s="4"/>
      <c r="K17" s="110"/>
      <c r="L17" s="50">
        <f t="shared" si="1"/>
      </c>
      <c r="M17" s="69"/>
      <c r="N17" s="17">
        <f>IF(ISNA(MATCH(CONCATENATE(N$4,$A17),'Výsledková listina'!$N:$N,0)),"",INDEX('Výsledková listina'!$C:$C,MATCH(CONCATENATE(N$4,$A17),'Výsledková listina'!$N:$N,0),1))</f>
      </c>
      <c r="O17" s="52">
        <f>IF(ISNA(MATCH(CONCATENATE(N$4,$A17),'Výsledková listina'!$N:$N,0)),"",INDEX('Výsledková listina'!$P:$P,MATCH(CONCATENATE(N$4,$A17),'Výsledková listina'!$N:$N,0),1))</f>
      </c>
      <c r="P17" s="4"/>
      <c r="Q17" s="110"/>
      <c r="R17" s="50">
        <f t="shared" si="2"/>
      </c>
      <c r="S17" s="69"/>
      <c r="T17" s="17">
        <f>IF(ISNA(MATCH(CONCATENATE(T$4,$A17),'Výsledková listina'!$N:$N,0)),"",INDEX('Výsledková listina'!$C:$C,MATCH(CONCATENATE(T$4,$A17),'Výsledková listina'!$N:$N,0),1))</f>
      </c>
      <c r="U17" s="52">
        <f>IF(ISNA(MATCH(CONCATENATE(T$4,$A17),'Výsledková listina'!$N:$N,0)),"",INDEX('Výsledková listina'!$P:$P,MATCH(CONCATENATE(T$4,$A17),'Výsledková listina'!$N:$N,0),1))</f>
      </c>
      <c r="V17" s="4"/>
      <c r="W17" s="110"/>
      <c r="X17" s="50">
        <f t="shared" si="3"/>
      </c>
      <c r="Y17" s="69"/>
      <c r="Z17" s="17">
        <f>IF(ISNA(MATCH(CONCATENATE(Z$4,$A17),'Výsledková listina'!$N:$N,0)),"",INDEX('Výsledková listina'!$C:$C,MATCH(CONCATENATE(Z$4,$A17),'Výsledková listina'!$N:$N,0),1))</f>
      </c>
      <c r="AA17" s="52">
        <f>IF(ISNA(MATCH(CONCATENATE(Z$4,$A17),'Výsledková listina'!$N:$N,0)),"",INDEX('Výsledková listina'!$P:$P,MATCH(CONCATENATE(Z$4,$A17),'Výsledková listina'!$N:$N,0),1))</f>
      </c>
      <c r="AB17" s="4"/>
      <c r="AC17" s="110"/>
      <c r="AD17" s="50">
        <f t="shared" si="4"/>
      </c>
      <c r="AE17" s="69"/>
      <c r="AF17" s="17">
        <f>IF(ISNA(MATCH(CONCATENATE(AF$4,$A17),'Výsledková listina'!$N:$N,0)),"",INDEX('Výsledková listina'!$C:$C,MATCH(CONCATENATE(AF$4,$A17),'Výsledková listina'!$N:$N,0),1))</f>
      </c>
      <c r="AG17" s="52">
        <f>IF(ISNA(MATCH(CONCATENATE(AF$4,$A17),'Výsledková listina'!$N:$N,0)),"",INDEX('Výsledková listina'!$P:$P,MATCH(CONCATENATE(AF$4,$A17),'Výsledková listina'!$N:$N,0),1))</f>
      </c>
      <c r="AH17" s="4"/>
      <c r="AI17" s="110"/>
      <c r="AJ17" s="50">
        <f t="shared" si="5"/>
      </c>
      <c r="AK17" s="69"/>
      <c r="AL17" s="17">
        <f>IF(ISNA(MATCH(CONCATENATE(AL$4,$A17),'Výsledková listina'!$N:$N,0)),"",INDEX('Výsledková listina'!$C:$C,MATCH(CONCATENATE(AL$4,$A17),'Výsledková listina'!$N:$N,0),1))</f>
      </c>
      <c r="AM17" s="52">
        <f>IF(ISNA(MATCH(CONCATENATE(AL$4,$A17),'Výsledková listina'!$N:$N,0)),"",INDEX('Výsledková listina'!$P:$P,MATCH(CONCATENATE(AL$4,$A17),'Výsledková listina'!$N:$N,0),1))</f>
      </c>
      <c r="AN17" s="4"/>
      <c r="AO17" s="110"/>
      <c r="AP17" s="50">
        <f t="shared" si="6"/>
      </c>
      <c r="AQ17" s="69"/>
      <c r="AR17" s="17">
        <f>IF(ISNA(MATCH(CONCATENATE(AR$4,$A17),'Výsledková listina'!$N:$N,0)),"",INDEX('Výsledková listina'!$C:$C,MATCH(CONCATENATE(AR$4,$A17),'Výsledková listina'!$N:$N,0),1))</f>
      </c>
      <c r="AS17" s="52">
        <f>IF(ISNA(MATCH(CONCATENATE(AR$4,$A17),'Výsledková listina'!$N:$N,0)),"",INDEX('Výsledková listina'!$P:$P,MATCH(CONCATENATE(AR$4,$A17),'Výsledková listina'!$N:$N,0),1))</f>
      </c>
      <c r="AT17" s="4"/>
      <c r="AU17" s="110"/>
      <c r="AV17" s="50">
        <f t="shared" si="7"/>
      </c>
      <c r="AW17" s="69"/>
      <c r="AX17" s="17">
        <f>IF(ISNA(MATCH(CONCATENATE(AX$4,$A17),'Výsledková listina'!$N:$N,0)),"",INDEX('Výsledková listina'!$C:$C,MATCH(CONCATENATE(AX$4,$A17),'Výsledková listina'!$N:$N,0),1))</f>
      </c>
      <c r="AY17" s="52">
        <f>IF(ISNA(MATCH(CONCATENATE(AX$4,$A17),'Výsledková listina'!$N:$N,0)),"",INDEX('Výsledková listina'!$P:$P,MATCH(CONCATENATE(AX$4,$A17),'Výsledková listina'!$N:$N,0),1))</f>
      </c>
      <c r="AZ17" s="4"/>
      <c r="BA17" s="110"/>
      <c r="BB17" s="50">
        <f t="shared" si="8"/>
      </c>
      <c r="BC17" s="69"/>
      <c r="BD17" s="17">
        <f>IF(ISNA(MATCH(CONCATENATE(BD$4,$A17),'Výsledková listina'!$N:$N,0)),"",INDEX('Výsledková listina'!$C:$C,MATCH(CONCATENATE(BD$4,$A17),'Výsledková listina'!$N:$N,0),1))</f>
      </c>
      <c r="BE17" s="52">
        <f>IF(ISNA(MATCH(CONCATENATE(BD$4,$A17),'Výsledková listina'!$N:$N,0)),"",INDEX('Výsledková listina'!$P:$P,MATCH(CONCATENATE(BD$4,$A17),'Výsledková listina'!$N:$N,0),1))</f>
      </c>
      <c r="BF17" s="4"/>
      <c r="BG17" s="110"/>
      <c r="BH17" s="50">
        <f t="shared" si="9"/>
      </c>
      <c r="BI17" s="69"/>
      <c r="BJ17" s="17">
        <f>IF(ISNA(MATCH(CONCATENATE(BJ$4,$A17),'Výsledková listina'!$N:$N,0)),"",INDEX('Výsledková listina'!$C:$C,MATCH(CONCATENATE(BJ$4,$A17),'Výsledková listina'!$N:$N,0),1))</f>
      </c>
      <c r="BK17" s="52">
        <f>IF(ISNA(MATCH(CONCATENATE(BJ$4,$A17),'Výsledková listina'!$N:$N,0)),"",INDEX('Výsledková listina'!$P:$P,MATCH(CONCATENATE(BJ$4,$A17),'Výsledková listina'!$N:$N,0),1))</f>
      </c>
      <c r="BL17" s="4"/>
      <c r="BM17" s="50">
        <f t="shared" si="10"/>
      </c>
      <c r="BN17" s="69"/>
      <c r="BO17" s="17">
        <f>IF(ISNA(MATCH(CONCATENATE(BO$4,$A17),'Výsledková listina'!$N:$N,0)),"",INDEX('Výsledková listina'!$C:$C,MATCH(CONCATENATE(BO$4,$A17),'Výsledková listina'!$N:$N,0),1))</f>
      </c>
      <c r="BP17" s="52">
        <f>IF(ISNA(MATCH(CONCATENATE(BO$4,$A17),'Výsledková listina'!$N:$N,0)),"",INDEX('Výsledková listina'!$P:$P,MATCH(CONCATENATE(BO$4,$A17),'Výsledková listina'!$N:$N,0),1))</f>
      </c>
      <c r="BQ17" s="4"/>
      <c r="BR17" s="50">
        <f t="shared" si="11"/>
      </c>
      <c r="BS17" s="69"/>
      <c r="BT17" s="17">
        <f>IF(ISNA(MATCH(CONCATENATE(BT$4,$A17),'Výsledková listina'!$N:$N,0)),"",INDEX('Výsledková listina'!$C:$C,MATCH(CONCATENATE(BT$4,$A17),'Výsledková listina'!$N:$N,0),1))</f>
      </c>
      <c r="BU17" s="52">
        <f>IF(ISNA(MATCH(CONCATENATE(BT$4,$A17),'Výsledková listina'!$N:$N,0)),"",INDEX('Výsledková listina'!$P:$P,MATCH(CONCATENATE(BT$4,$A17),'Výsledková listina'!$N:$N,0),1))</f>
      </c>
      <c r="BV17" s="4"/>
      <c r="BW17" s="50">
        <f t="shared" si="12"/>
      </c>
      <c r="BX17" s="69"/>
      <c r="BY17" s="17">
        <f>IF(ISNA(MATCH(CONCATENATE(BY$4,$A17),'Výsledková listina'!$N:$N,0)),"",INDEX('Výsledková listina'!$C:$C,MATCH(CONCATENATE(BY$4,$A17),'Výsledková listina'!$N:$N,0),1))</f>
      </c>
      <c r="BZ17" s="52">
        <f>IF(ISNA(MATCH(CONCATENATE(BY$4,$A17),'Výsledková listina'!$N:$N,0)),"",INDEX('Výsledková listina'!$P:$P,MATCH(CONCATENATE(BY$4,$A17),'Výsledková listina'!$N:$N,0),1))</f>
      </c>
      <c r="CA17" s="4"/>
      <c r="CB17" s="50">
        <f t="shared" si="13"/>
      </c>
      <c r="CC17" s="69"/>
      <c r="CD17" s="17">
        <f>IF(ISNA(MATCH(CONCATENATE(CD$4,$A17),'Výsledková listina'!$N:$N,0)),"",INDEX('Výsledková listina'!$C:$C,MATCH(CONCATENATE(CD$4,$A17),'Výsledková listina'!$N:$N,0),1))</f>
      </c>
      <c r="CE17" s="52">
        <f>IF(ISNA(MATCH(CONCATENATE(CD$4,$A17),'Výsledková listina'!$N:$N,0)),"",INDEX('Výsledková listina'!$P:$P,MATCH(CONCATENATE(CD$4,$A17),'Výsledková listina'!$N:$N,0),1))</f>
      </c>
      <c r="CF17" s="4"/>
      <c r="CG17" s="50">
        <f t="shared" si="14"/>
      </c>
      <c r="CH17" s="69"/>
    </row>
    <row r="18" spans="1:86" s="10" customFormat="1" ht="34.5" customHeight="1">
      <c r="A18" s="5">
        <v>13</v>
      </c>
      <c r="B18" s="17">
        <f>IF(ISNA(MATCH(CONCATENATE(B$4,$A18),'Výsledková listina'!$N:$N,0)),"",INDEX('Výsledková listina'!$C:$C,MATCH(CONCATENATE(B$4,$A18),'Výsledková listina'!$N:$N,0),1))</f>
      </c>
      <c r="C18" s="52">
        <f>IF(ISNA(MATCH(CONCATENATE(B$4,$A18),'Výsledková listina'!$N:$N,0)),"",INDEX('Výsledková listina'!$P:$P,MATCH(CONCATENATE(B$4,$A18),'Výsledková listina'!$N:$N,0),1))</f>
      </c>
      <c r="D18" s="4"/>
      <c r="E18" s="110"/>
      <c r="F18" s="50">
        <f t="shared" si="0"/>
      </c>
      <c r="G18" s="69"/>
      <c r="H18" s="17">
        <f>IF(ISNA(MATCH(CONCATENATE(H$4,$A18),'Výsledková listina'!$N:$N,0)),"",INDEX('Výsledková listina'!$C:$C,MATCH(CONCATENATE(H$4,$A18),'Výsledková listina'!$N:$N,0),1))</f>
      </c>
      <c r="I18" s="52">
        <f>IF(ISNA(MATCH(CONCATENATE(H$4,$A18),'Výsledková listina'!$N:$N,0)),"",INDEX('Výsledková listina'!$P:$P,MATCH(CONCATENATE(H$4,$A18),'Výsledková listina'!$N:$N,0),1))</f>
      </c>
      <c r="J18" s="4"/>
      <c r="K18" s="110"/>
      <c r="L18" s="50">
        <f t="shared" si="1"/>
      </c>
      <c r="M18" s="69"/>
      <c r="N18" s="17">
        <f>IF(ISNA(MATCH(CONCATENATE(N$4,$A18),'Výsledková listina'!$N:$N,0)),"",INDEX('Výsledková listina'!$C:$C,MATCH(CONCATENATE(N$4,$A18),'Výsledková listina'!$N:$N,0),1))</f>
      </c>
      <c r="O18" s="52">
        <f>IF(ISNA(MATCH(CONCATENATE(N$4,$A18),'Výsledková listina'!$N:$N,0)),"",INDEX('Výsledková listina'!$P:$P,MATCH(CONCATENATE(N$4,$A18),'Výsledková listina'!$N:$N,0),1))</f>
      </c>
      <c r="P18" s="4"/>
      <c r="Q18" s="110"/>
      <c r="R18" s="50">
        <f t="shared" si="2"/>
      </c>
      <c r="S18" s="69"/>
      <c r="T18" s="17">
        <f>IF(ISNA(MATCH(CONCATENATE(T$4,$A18),'Výsledková listina'!$N:$N,0)),"",INDEX('Výsledková listina'!$C:$C,MATCH(CONCATENATE(T$4,$A18),'Výsledková listina'!$N:$N,0),1))</f>
      </c>
      <c r="U18" s="52">
        <f>IF(ISNA(MATCH(CONCATENATE(T$4,$A18),'Výsledková listina'!$N:$N,0)),"",INDEX('Výsledková listina'!$P:$P,MATCH(CONCATENATE(T$4,$A18),'Výsledková listina'!$N:$N,0),1))</f>
      </c>
      <c r="V18" s="4"/>
      <c r="W18" s="110"/>
      <c r="X18" s="50">
        <f t="shared" si="3"/>
      </c>
      <c r="Y18" s="69"/>
      <c r="Z18" s="17">
        <f>IF(ISNA(MATCH(CONCATENATE(Z$4,$A18),'Výsledková listina'!$N:$N,0)),"",INDEX('Výsledková listina'!$C:$C,MATCH(CONCATENATE(Z$4,$A18),'Výsledková listina'!$N:$N,0),1))</f>
      </c>
      <c r="AA18" s="52">
        <f>IF(ISNA(MATCH(CONCATENATE(Z$4,$A18),'Výsledková listina'!$N:$N,0)),"",INDEX('Výsledková listina'!$P:$P,MATCH(CONCATENATE(Z$4,$A18),'Výsledková listina'!$N:$N,0),1))</f>
      </c>
      <c r="AB18" s="4"/>
      <c r="AC18" s="110"/>
      <c r="AD18" s="50">
        <f t="shared" si="4"/>
      </c>
      <c r="AE18" s="69"/>
      <c r="AF18" s="17">
        <f>IF(ISNA(MATCH(CONCATENATE(AF$4,$A18),'Výsledková listina'!$N:$N,0)),"",INDEX('Výsledková listina'!$C:$C,MATCH(CONCATENATE(AF$4,$A18),'Výsledková listina'!$N:$N,0),1))</f>
      </c>
      <c r="AG18" s="52">
        <f>IF(ISNA(MATCH(CONCATENATE(AF$4,$A18),'Výsledková listina'!$N:$N,0)),"",INDEX('Výsledková listina'!$P:$P,MATCH(CONCATENATE(AF$4,$A18),'Výsledková listina'!$N:$N,0),1))</f>
      </c>
      <c r="AH18" s="4"/>
      <c r="AI18" s="110"/>
      <c r="AJ18" s="50">
        <f t="shared" si="5"/>
      </c>
      <c r="AK18" s="69"/>
      <c r="AL18" s="17">
        <f>IF(ISNA(MATCH(CONCATENATE(AL$4,$A18),'Výsledková listina'!$N:$N,0)),"",INDEX('Výsledková listina'!$C:$C,MATCH(CONCATENATE(AL$4,$A18),'Výsledková listina'!$N:$N,0),1))</f>
      </c>
      <c r="AM18" s="52">
        <f>IF(ISNA(MATCH(CONCATENATE(AL$4,$A18),'Výsledková listina'!$N:$N,0)),"",INDEX('Výsledková listina'!$P:$P,MATCH(CONCATENATE(AL$4,$A18),'Výsledková listina'!$N:$N,0),1))</f>
      </c>
      <c r="AN18" s="4"/>
      <c r="AO18" s="110"/>
      <c r="AP18" s="50">
        <f t="shared" si="6"/>
      </c>
      <c r="AQ18" s="69"/>
      <c r="AR18" s="17">
        <f>IF(ISNA(MATCH(CONCATENATE(AR$4,$A18),'Výsledková listina'!$N:$N,0)),"",INDEX('Výsledková listina'!$C:$C,MATCH(CONCATENATE(AR$4,$A18),'Výsledková listina'!$N:$N,0),1))</f>
      </c>
      <c r="AS18" s="52">
        <f>IF(ISNA(MATCH(CONCATENATE(AR$4,$A18),'Výsledková listina'!$N:$N,0)),"",INDEX('Výsledková listina'!$P:$P,MATCH(CONCATENATE(AR$4,$A18),'Výsledková listina'!$N:$N,0),1))</f>
      </c>
      <c r="AT18" s="4"/>
      <c r="AU18" s="110"/>
      <c r="AV18" s="50">
        <f t="shared" si="7"/>
      </c>
      <c r="AW18" s="69"/>
      <c r="AX18" s="17">
        <f>IF(ISNA(MATCH(CONCATENATE(AX$4,$A18),'Výsledková listina'!$N:$N,0)),"",INDEX('Výsledková listina'!$C:$C,MATCH(CONCATENATE(AX$4,$A18),'Výsledková listina'!$N:$N,0),1))</f>
      </c>
      <c r="AY18" s="52">
        <f>IF(ISNA(MATCH(CONCATENATE(AX$4,$A18),'Výsledková listina'!$N:$N,0)),"",INDEX('Výsledková listina'!$P:$P,MATCH(CONCATENATE(AX$4,$A18),'Výsledková listina'!$N:$N,0),1))</f>
      </c>
      <c r="AZ18" s="4"/>
      <c r="BA18" s="110"/>
      <c r="BB18" s="50">
        <f t="shared" si="8"/>
      </c>
      <c r="BC18" s="69"/>
      <c r="BD18" s="17">
        <f>IF(ISNA(MATCH(CONCATENATE(BD$4,$A18),'Výsledková listina'!$N:$N,0)),"",INDEX('Výsledková listina'!$C:$C,MATCH(CONCATENATE(BD$4,$A18),'Výsledková listina'!$N:$N,0),1))</f>
      </c>
      <c r="BE18" s="52">
        <f>IF(ISNA(MATCH(CONCATENATE(BD$4,$A18),'Výsledková listina'!$N:$N,0)),"",INDEX('Výsledková listina'!$P:$P,MATCH(CONCATENATE(BD$4,$A18),'Výsledková listina'!$N:$N,0),1))</f>
      </c>
      <c r="BF18" s="4"/>
      <c r="BG18" s="110"/>
      <c r="BH18" s="50">
        <f t="shared" si="9"/>
      </c>
      <c r="BI18" s="69"/>
      <c r="BJ18" s="17">
        <f>IF(ISNA(MATCH(CONCATENATE(BJ$4,$A18),'Výsledková listina'!$N:$N,0)),"",INDEX('Výsledková listina'!$C:$C,MATCH(CONCATENATE(BJ$4,$A18),'Výsledková listina'!$N:$N,0),1))</f>
      </c>
      <c r="BK18" s="52">
        <f>IF(ISNA(MATCH(CONCATENATE(BJ$4,$A18),'Výsledková listina'!$N:$N,0)),"",INDEX('Výsledková listina'!$P:$P,MATCH(CONCATENATE(BJ$4,$A18),'Výsledková listina'!$N:$N,0),1))</f>
      </c>
      <c r="BL18" s="4"/>
      <c r="BM18" s="50">
        <f t="shared" si="10"/>
      </c>
      <c r="BN18" s="69"/>
      <c r="BO18" s="17">
        <f>IF(ISNA(MATCH(CONCATENATE(BO$4,$A18),'Výsledková listina'!$N:$N,0)),"",INDEX('Výsledková listina'!$C:$C,MATCH(CONCATENATE(BO$4,$A18),'Výsledková listina'!$N:$N,0),1))</f>
      </c>
      <c r="BP18" s="52">
        <f>IF(ISNA(MATCH(CONCATENATE(BO$4,$A18),'Výsledková listina'!$N:$N,0)),"",INDEX('Výsledková listina'!$P:$P,MATCH(CONCATENATE(BO$4,$A18),'Výsledková listina'!$N:$N,0),1))</f>
      </c>
      <c r="BQ18" s="4"/>
      <c r="BR18" s="50">
        <f t="shared" si="11"/>
      </c>
      <c r="BS18" s="69"/>
      <c r="BT18" s="17">
        <f>IF(ISNA(MATCH(CONCATENATE(BT$4,$A18),'Výsledková listina'!$N:$N,0)),"",INDEX('Výsledková listina'!$C:$C,MATCH(CONCATENATE(BT$4,$A18),'Výsledková listina'!$N:$N,0),1))</f>
      </c>
      <c r="BU18" s="52">
        <f>IF(ISNA(MATCH(CONCATENATE(BT$4,$A18),'Výsledková listina'!$N:$N,0)),"",INDEX('Výsledková listina'!$P:$P,MATCH(CONCATENATE(BT$4,$A18),'Výsledková listina'!$N:$N,0),1))</f>
      </c>
      <c r="BV18" s="4"/>
      <c r="BW18" s="50">
        <f t="shared" si="12"/>
      </c>
      <c r="BX18" s="69"/>
      <c r="BY18" s="17">
        <f>IF(ISNA(MATCH(CONCATENATE(BY$4,$A18),'Výsledková listina'!$N:$N,0)),"",INDEX('Výsledková listina'!$C:$C,MATCH(CONCATENATE(BY$4,$A18),'Výsledková listina'!$N:$N,0),1))</f>
      </c>
      <c r="BZ18" s="52">
        <f>IF(ISNA(MATCH(CONCATENATE(BY$4,$A18),'Výsledková listina'!$N:$N,0)),"",INDEX('Výsledková listina'!$P:$P,MATCH(CONCATENATE(BY$4,$A18),'Výsledková listina'!$N:$N,0),1))</f>
      </c>
      <c r="CA18" s="4"/>
      <c r="CB18" s="50">
        <f t="shared" si="13"/>
      </c>
      <c r="CC18" s="69"/>
      <c r="CD18" s="17">
        <f>IF(ISNA(MATCH(CONCATENATE(CD$4,$A18),'Výsledková listina'!$N:$N,0)),"",INDEX('Výsledková listina'!$C:$C,MATCH(CONCATENATE(CD$4,$A18),'Výsledková listina'!$N:$N,0),1))</f>
      </c>
      <c r="CE18" s="52">
        <f>IF(ISNA(MATCH(CONCATENATE(CD$4,$A18),'Výsledková listina'!$N:$N,0)),"",INDEX('Výsledková listina'!$P:$P,MATCH(CONCATENATE(CD$4,$A18),'Výsledková listina'!$N:$N,0),1))</f>
      </c>
      <c r="CF18" s="4"/>
      <c r="CG18" s="50">
        <f t="shared" si="14"/>
      </c>
      <c r="CH18" s="69"/>
    </row>
    <row r="19" spans="1:86" s="10" customFormat="1" ht="34.5" customHeight="1">
      <c r="A19" s="5">
        <v>14</v>
      </c>
      <c r="B19" s="17">
        <f>IF(ISNA(MATCH(CONCATENATE(B$4,$A19),'Výsledková listina'!$N:$N,0)),"",INDEX('Výsledková listina'!$C:$C,MATCH(CONCATENATE(B$4,$A19),'Výsledková listina'!$N:$N,0),1))</f>
      </c>
      <c r="C19" s="52">
        <f>IF(ISNA(MATCH(CONCATENATE(B$4,$A19),'Výsledková listina'!$N:$N,0)),"",INDEX('Výsledková listina'!$P:$P,MATCH(CONCATENATE(B$4,$A19),'Výsledková listina'!$N:$N,0),1))</f>
      </c>
      <c r="D19" s="4"/>
      <c r="E19" s="110"/>
      <c r="F19" s="50">
        <f t="shared" si="0"/>
      </c>
      <c r="G19" s="69"/>
      <c r="H19" s="17">
        <f>IF(ISNA(MATCH(CONCATENATE(H$4,$A19),'Výsledková listina'!$N:$N,0)),"",INDEX('Výsledková listina'!$C:$C,MATCH(CONCATENATE(H$4,$A19),'Výsledková listina'!$N:$N,0),1))</f>
      </c>
      <c r="I19" s="52">
        <f>IF(ISNA(MATCH(CONCATENATE(H$4,$A19),'Výsledková listina'!$N:$N,0)),"",INDEX('Výsledková listina'!$P:$P,MATCH(CONCATENATE(H$4,$A19),'Výsledková listina'!$N:$N,0),1))</f>
      </c>
      <c r="J19" s="4"/>
      <c r="K19" s="110"/>
      <c r="L19" s="50">
        <f t="shared" si="1"/>
      </c>
      <c r="M19" s="69"/>
      <c r="N19" s="17">
        <f>IF(ISNA(MATCH(CONCATENATE(N$4,$A19),'Výsledková listina'!$N:$N,0)),"",INDEX('Výsledková listina'!$C:$C,MATCH(CONCATENATE(N$4,$A19),'Výsledková listina'!$N:$N,0),1))</f>
      </c>
      <c r="O19" s="52">
        <f>IF(ISNA(MATCH(CONCATENATE(N$4,$A19),'Výsledková listina'!$N:$N,0)),"",INDEX('Výsledková listina'!$P:$P,MATCH(CONCATENATE(N$4,$A19),'Výsledková listina'!$N:$N,0),1))</f>
      </c>
      <c r="P19" s="4"/>
      <c r="Q19" s="110"/>
      <c r="R19" s="50">
        <f t="shared" si="2"/>
      </c>
      <c r="S19" s="69"/>
      <c r="T19" s="17">
        <f>IF(ISNA(MATCH(CONCATENATE(T$4,$A19),'Výsledková listina'!$N:$N,0)),"",INDEX('Výsledková listina'!$C:$C,MATCH(CONCATENATE(T$4,$A19),'Výsledková listina'!$N:$N,0),1))</f>
      </c>
      <c r="U19" s="52">
        <f>IF(ISNA(MATCH(CONCATENATE(T$4,$A19),'Výsledková listina'!$N:$N,0)),"",INDEX('Výsledková listina'!$P:$P,MATCH(CONCATENATE(T$4,$A19),'Výsledková listina'!$N:$N,0),1))</f>
      </c>
      <c r="V19" s="4"/>
      <c r="W19" s="110"/>
      <c r="X19" s="50">
        <f t="shared" si="3"/>
      </c>
      <c r="Y19" s="69"/>
      <c r="Z19" s="17">
        <f>IF(ISNA(MATCH(CONCATENATE(Z$4,$A19),'Výsledková listina'!$N:$N,0)),"",INDEX('Výsledková listina'!$C:$C,MATCH(CONCATENATE(Z$4,$A19),'Výsledková listina'!$N:$N,0),1))</f>
      </c>
      <c r="AA19" s="52">
        <f>IF(ISNA(MATCH(CONCATENATE(Z$4,$A19),'Výsledková listina'!$N:$N,0)),"",INDEX('Výsledková listina'!$P:$P,MATCH(CONCATENATE(Z$4,$A19),'Výsledková listina'!$N:$N,0),1))</f>
      </c>
      <c r="AB19" s="4"/>
      <c r="AC19" s="110"/>
      <c r="AD19" s="50">
        <f t="shared" si="4"/>
      </c>
      <c r="AE19" s="69"/>
      <c r="AF19" s="17">
        <f>IF(ISNA(MATCH(CONCATENATE(AF$4,$A19),'Výsledková listina'!$N:$N,0)),"",INDEX('Výsledková listina'!$C:$C,MATCH(CONCATENATE(AF$4,$A19),'Výsledková listina'!$N:$N,0),1))</f>
      </c>
      <c r="AG19" s="52">
        <f>IF(ISNA(MATCH(CONCATENATE(AF$4,$A19),'Výsledková listina'!$N:$N,0)),"",INDEX('Výsledková listina'!$P:$P,MATCH(CONCATENATE(AF$4,$A19),'Výsledková listina'!$N:$N,0),1))</f>
      </c>
      <c r="AH19" s="4"/>
      <c r="AI19" s="110"/>
      <c r="AJ19" s="50">
        <f t="shared" si="5"/>
      </c>
      <c r="AK19" s="69"/>
      <c r="AL19" s="17">
        <f>IF(ISNA(MATCH(CONCATENATE(AL$4,$A19),'Výsledková listina'!$N:$N,0)),"",INDEX('Výsledková listina'!$C:$C,MATCH(CONCATENATE(AL$4,$A19),'Výsledková listina'!$N:$N,0),1))</f>
      </c>
      <c r="AM19" s="52">
        <f>IF(ISNA(MATCH(CONCATENATE(AL$4,$A19),'Výsledková listina'!$N:$N,0)),"",INDEX('Výsledková listina'!$P:$P,MATCH(CONCATENATE(AL$4,$A19),'Výsledková listina'!$N:$N,0),1))</f>
      </c>
      <c r="AN19" s="4"/>
      <c r="AO19" s="110"/>
      <c r="AP19" s="50">
        <f t="shared" si="6"/>
      </c>
      <c r="AQ19" s="69"/>
      <c r="AR19" s="17">
        <f>IF(ISNA(MATCH(CONCATENATE(AR$4,$A19),'Výsledková listina'!$N:$N,0)),"",INDEX('Výsledková listina'!$C:$C,MATCH(CONCATENATE(AR$4,$A19),'Výsledková listina'!$N:$N,0),1))</f>
      </c>
      <c r="AS19" s="52">
        <f>IF(ISNA(MATCH(CONCATENATE(AR$4,$A19),'Výsledková listina'!$N:$N,0)),"",INDEX('Výsledková listina'!$P:$P,MATCH(CONCATENATE(AR$4,$A19),'Výsledková listina'!$N:$N,0),1))</f>
      </c>
      <c r="AT19" s="4"/>
      <c r="AU19" s="110"/>
      <c r="AV19" s="50">
        <f t="shared" si="7"/>
      </c>
      <c r="AW19" s="69"/>
      <c r="AX19" s="17">
        <f>IF(ISNA(MATCH(CONCATENATE(AX$4,$A19),'Výsledková listina'!$N:$N,0)),"",INDEX('Výsledková listina'!$C:$C,MATCH(CONCATENATE(AX$4,$A19),'Výsledková listina'!$N:$N,0),1))</f>
      </c>
      <c r="AY19" s="52">
        <f>IF(ISNA(MATCH(CONCATENATE(AX$4,$A19),'Výsledková listina'!$N:$N,0)),"",INDEX('Výsledková listina'!$P:$P,MATCH(CONCATENATE(AX$4,$A19),'Výsledková listina'!$N:$N,0),1))</f>
      </c>
      <c r="AZ19" s="4"/>
      <c r="BA19" s="110"/>
      <c r="BB19" s="50">
        <f t="shared" si="8"/>
      </c>
      <c r="BC19" s="69"/>
      <c r="BD19" s="17">
        <f>IF(ISNA(MATCH(CONCATENATE(BD$4,$A19),'Výsledková listina'!$N:$N,0)),"",INDEX('Výsledková listina'!$C:$C,MATCH(CONCATENATE(BD$4,$A19),'Výsledková listina'!$N:$N,0),1))</f>
      </c>
      <c r="BE19" s="52">
        <f>IF(ISNA(MATCH(CONCATENATE(BD$4,$A19),'Výsledková listina'!$N:$N,0)),"",INDEX('Výsledková listina'!$P:$P,MATCH(CONCATENATE(BD$4,$A19),'Výsledková listina'!$N:$N,0),1))</f>
      </c>
      <c r="BF19" s="4"/>
      <c r="BG19" s="110"/>
      <c r="BH19" s="50">
        <f t="shared" si="9"/>
      </c>
      <c r="BI19" s="69"/>
      <c r="BJ19" s="17">
        <f>IF(ISNA(MATCH(CONCATENATE(BJ$4,$A19),'Výsledková listina'!$N:$N,0)),"",INDEX('Výsledková listina'!$C:$C,MATCH(CONCATENATE(BJ$4,$A19),'Výsledková listina'!$N:$N,0),1))</f>
      </c>
      <c r="BK19" s="52">
        <f>IF(ISNA(MATCH(CONCATENATE(BJ$4,$A19),'Výsledková listina'!$N:$N,0)),"",INDEX('Výsledková listina'!$P:$P,MATCH(CONCATENATE(BJ$4,$A19),'Výsledková listina'!$N:$N,0),1))</f>
      </c>
      <c r="BL19" s="4"/>
      <c r="BM19" s="50">
        <f t="shared" si="10"/>
      </c>
      <c r="BN19" s="69"/>
      <c r="BO19" s="17">
        <f>IF(ISNA(MATCH(CONCATENATE(BO$4,$A19),'Výsledková listina'!$N:$N,0)),"",INDEX('Výsledková listina'!$C:$C,MATCH(CONCATENATE(BO$4,$A19),'Výsledková listina'!$N:$N,0),1))</f>
      </c>
      <c r="BP19" s="52">
        <f>IF(ISNA(MATCH(CONCATENATE(BO$4,$A19),'Výsledková listina'!$N:$N,0)),"",INDEX('Výsledková listina'!$P:$P,MATCH(CONCATENATE(BO$4,$A19),'Výsledková listina'!$N:$N,0),1))</f>
      </c>
      <c r="BQ19" s="4"/>
      <c r="BR19" s="50">
        <f t="shared" si="11"/>
      </c>
      <c r="BS19" s="69"/>
      <c r="BT19" s="17">
        <f>IF(ISNA(MATCH(CONCATENATE(BT$4,$A19),'Výsledková listina'!$N:$N,0)),"",INDEX('Výsledková listina'!$C:$C,MATCH(CONCATENATE(BT$4,$A19),'Výsledková listina'!$N:$N,0),1))</f>
      </c>
      <c r="BU19" s="52">
        <f>IF(ISNA(MATCH(CONCATENATE(BT$4,$A19),'Výsledková listina'!$N:$N,0)),"",INDEX('Výsledková listina'!$P:$P,MATCH(CONCATENATE(BT$4,$A19),'Výsledková listina'!$N:$N,0),1))</f>
      </c>
      <c r="BV19" s="4"/>
      <c r="BW19" s="50">
        <f t="shared" si="12"/>
      </c>
      <c r="BX19" s="69"/>
      <c r="BY19" s="17">
        <f>IF(ISNA(MATCH(CONCATENATE(BY$4,$A19),'Výsledková listina'!$N:$N,0)),"",INDEX('Výsledková listina'!$C:$C,MATCH(CONCATENATE(BY$4,$A19),'Výsledková listina'!$N:$N,0),1))</f>
      </c>
      <c r="BZ19" s="52">
        <f>IF(ISNA(MATCH(CONCATENATE(BY$4,$A19),'Výsledková listina'!$N:$N,0)),"",INDEX('Výsledková listina'!$P:$P,MATCH(CONCATENATE(BY$4,$A19),'Výsledková listina'!$N:$N,0),1))</f>
      </c>
      <c r="CA19" s="4"/>
      <c r="CB19" s="50">
        <f t="shared" si="13"/>
      </c>
      <c r="CC19" s="69"/>
      <c r="CD19" s="17">
        <f>IF(ISNA(MATCH(CONCATENATE(CD$4,$A19),'Výsledková listina'!$N:$N,0)),"",INDEX('Výsledková listina'!$C:$C,MATCH(CONCATENATE(CD$4,$A19),'Výsledková listina'!$N:$N,0),1))</f>
      </c>
      <c r="CE19" s="52">
        <f>IF(ISNA(MATCH(CONCATENATE(CD$4,$A19),'Výsledková listina'!$N:$N,0)),"",INDEX('Výsledková listina'!$P:$P,MATCH(CONCATENATE(CD$4,$A19),'Výsledková listina'!$N:$N,0),1))</f>
      </c>
      <c r="CF19" s="4"/>
      <c r="CG19" s="50">
        <f t="shared" si="14"/>
      </c>
      <c r="CH19" s="69"/>
    </row>
    <row r="20" spans="1:86" s="10" customFormat="1" ht="34.5" customHeight="1">
      <c r="A20" s="5">
        <v>15</v>
      </c>
      <c r="B20" s="17">
        <f>IF(ISNA(MATCH(CONCATENATE(B$4,$A20),'Výsledková listina'!$N:$N,0)),"",INDEX('Výsledková listina'!$C:$C,MATCH(CONCATENATE(B$4,$A20),'Výsledková listina'!$N:$N,0),1))</f>
      </c>
      <c r="C20" s="52">
        <f>IF(ISNA(MATCH(CONCATENATE(B$4,$A20),'Výsledková listina'!$N:$N,0)),"",INDEX('Výsledková listina'!$P:$P,MATCH(CONCATENATE(B$4,$A20),'Výsledková listina'!$N:$N,0),1))</f>
      </c>
      <c r="D20" s="4"/>
      <c r="E20" s="110"/>
      <c r="F20" s="50">
        <f t="shared" si="0"/>
      </c>
      <c r="G20" s="69"/>
      <c r="H20" s="17">
        <f>IF(ISNA(MATCH(CONCATENATE(H$4,$A20),'Výsledková listina'!$N:$N,0)),"",INDEX('Výsledková listina'!$C:$C,MATCH(CONCATENATE(H$4,$A20),'Výsledková listina'!$N:$N,0),1))</f>
      </c>
      <c r="I20" s="52">
        <f>IF(ISNA(MATCH(CONCATENATE(H$4,$A20),'Výsledková listina'!$N:$N,0)),"",INDEX('Výsledková listina'!$P:$P,MATCH(CONCATENATE(H$4,$A20),'Výsledková listina'!$N:$N,0),1))</f>
      </c>
      <c r="J20" s="4"/>
      <c r="K20" s="110"/>
      <c r="L20" s="50">
        <f t="shared" si="1"/>
      </c>
      <c r="M20" s="69"/>
      <c r="N20" s="17">
        <f>IF(ISNA(MATCH(CONCATENATE(N$4,$A20),'Výsledková listina'!$N:$N,0)),"",INDEX('Výsledková listina'!$C:$C,MATCH(CONCATENATE(N$4,$A20),'Výsledková listina'!$N:$N,0),1))</f>
      </c>
      <c r="O20" s="52">
        <f>IF(ISNA(MATCH(CONCATENATE(N$4,$A20),'Výsledková listina'!$N:$N,0)),"",INDEX('Výsledková listina'!$P:$P,MATCH(CONCATENATE(N$4,$A20),'Výsledková listina'!$N:$N,0),1))</f>
      </c>
      <c r="P20" s="4"/>
      <c r="Q20" s="110"/>
      <c r="R20" s="50">
        <f t="shared" si="2"/>
      </c>
      <c r="S20" s="69"/>
      <c r="T20" s="17">
        <f>IF(ISNA(MATCH(CONCATENATE(T$4,$A20),'Výsledková listina'!$N:$N,0)),"",INDEX('Výsledková listina'!$C:$C,MATCH(CONCATENATE(T$4,$A20),'Výsledková listina'!$N:$N,0),1))</f>
      </c>
      <c r="U20" s="52">
        <f>IF(ISNA(MATCH(CONCATENATE(T$4,$A20),'Výsledková listina'!$N:$N,0)),"",INDEX('Výsledková listina'!$P:$P,MATCH(CONCATENATE(T$4,$A20),'Výsledková listina'!$N:$N,0),1))</f>
      </c>
      <c r="V20" s="4"/>
      <c r="W20" s="110"/>
      <c r="X20" s="50">
        <f t="shared" si="3"/>
      </c>
      <c r="Y20" s="69"/>
      <c r="Z20" s="17">
        <f>IF(ISNA(MATCH(CONCATENATE(Z$4,$A20),'Výsledková listina'!$N:$N,0)),"",INDEX('Výsledková listina'!$C:$C,MATCH(CONCATENATE(Z$4,$A20),'Výsledková listina'!$N:$N,0),1))</f>
      </c>
      <c r="AA20" s="52">
        <f>IF(ISNA(MATCH(CONCATENATE(Z$4,$A20),'Výsledková listina'!$N:$N,0)),"",INDEX('Výsledková listina'!$P:$P,MATCH(CONCATENATE(Z$4,$A20),'Výsledková listina'!$N:$N,0),1))</f>
      </c>
      <c r="AB20" s="4"/>
      <c r="AC20" s="110"/>
      <c r="AD20" s="50">
        <f t="shared" si="4"/>
      </c>
      <c r="AE20" s="69"/>
      <c r="AF20" s="17">
        <f>IF(ISNA(MATCH(CONCATENATE(AF$4,$A20),'Výsledková listina'!$N:$N,0)),"",INDEX('Výsledková listina'!$C:$C,MATCH(CONCATENATE(AF$4,$A20),'Výsledková listina'!$N:$N,0),1))</f>
      </c>
      <c r="AG20" s="52">
        <f>IF(ISNA(MATCH(CONCATENATE(AF$4,$A20),'Výsledková listina'!$N:$N,0)),"",INDEX('Výsledková listina'!$P:$P,MATCH(CONCATENATE(AF$4,$A20),'Výsledková listina'!$N:$N,0),1))</f>
      </c>
      <c r="AH20" s="4"/>
      <c r="AI20" s="110"/>
      <c r="AJ20" s="50">
        <f t="shared" si="5"/>
      </c>
      <c r="AK20" s="69"/>
      <c r="AL20" s="17">
        <f>IF(ISNA(MATCH(CONCATENATE(AL$4,$A20),'Výsledková listina'!$N:$N,0)),"",INDEX('Výsledková listina'!$C:$C,MATCH(CONCATENATE(AL$4,$A20),'Výsledková listina'!$N:$N,0),1))</f>
      </c>
      <c r="AM20" s="52">
        <f>IF(ISNA(MATCH(CONCATENATE(AL$4,$A20),'Výsledková listina'!$N:$N,0)),"",INDEX('Výsledková listina'!$P:$P,MATCH(CONCATENATE(AL$4,$A20),'Výsledková listina'!$N:$N,0),1))</f>
      </c>
      <c r="AN20" s="4"/>
      <c r="AO20" s="110"/>
      <c r="AP20" s="50">
        <f t="shared" si="6"/>
      </c>
      <c r="AQ20" s="69"/>
      <c r="AR20" s="17">
        <f>IF(ISNA(MATCH(CONCATENATE(AR$4,$A20),'Výsledková listina'!$N:$N,0)),"",INDEX('Výsledková listina'!$C:$C,MATCH(CONCATENATE(AR$4,$A20),'Výsledková listina'!$N:$N,0),1))</f>
      </c>
      <c r="AS20" s="52">
        <f>IF(ISNA(MATCH(CONCATENATE(AR$4,$A20),'Výsledková listina'!$N:$N,0)),"",INDEX('Výsledková listina'!$P:$P,MATCH(CONCATENATE(AR$4,$A20),'Výsledková listina'!$N:$N,0),1))</f>
      </c>
      <c r="AT20" s="4"/>
      <c r="AU20" s="110"/>
      <c r="AV20" s="50">
        <f t="shared" si="7"/>
      </c>
      <c r="AW20" s="69"/>
      <c r="AX20" s="17">
        <f>IF(ISNA(MATCH(CONCATENATE(AX$4,$A20),'Výsledková listina'!$N:$N,0)),"",INDEX('Výsledková listina'!$C:$C,MATCH(CONCATENATE(AX$4,$A20),'Výsledková listina'!$N:$N,0),1))</f>
      </c>
      <c r="AY20" s="52">
        <f>IF(ISNA(MATCH(CONCATENATE(AX$4,$A20),'Výsledková listina'!$N:$N,0)),"",INDEX('Výsledková listina'!$P:$P,MATCH(CONCATENATE(AX$4,$A20),'Výsledková listina'!$N:$N,0),1))</f>
      </c>
      <c r="AZ20" s="4"/>
      <c r="BA20" s="110"/>
      <c r="BB20" s="50">
        <f t="shared" si="8"/>
      </c>
      <c r="BC20" s="69"/>
      <c r="BD20" s="17">
        <f>IF(ISNA(MATCH(CONCATENATE(BD$4,$A20),'Výsledková listina'!$N:$N,0)),"",INDEX('Výsledková listina'!$C:$C,MATCH(CONCATENATE(BD$4,$A20),'Výsledková listina'!$N:$N,0),1))</f>
      </c>
      <c r="BE20" s="52">
        <f>IF(ISNA(MATCH(CONCATENATE(BD$4,$A20),'Výsledková listina'!$N:$N,0)),"",INDEX('Výsledková listina'!$P:$P,MATCH(CONCATENATE(BD$4,$A20),'Výsledková listina'!$N:$N,0),1))</f>
      </c>
      <c r="BF20" s="4"/>
      <c r="BG20" s="110"/>
      <c r="BH20" s="50">
        <f t="shared" si="9"/>
      </c>
      <c r="BI20" s="69"/>
      <c r="BJ20" s="17">
        <f>IF(ISNA(MATCH(CONCATENATE(BJ$4,$A20),'Výsledková listina'!$N:$N,0)),"",INDEX('Výsledková listina'!$C:$C,MATCH(CONCATENATE(BJ$4,$A20),'Výsledková listina'!$N:$N,0),1))</f>
      </c>
      <c r="BK20" s="52">
        <f>IF(ISNA(MATCH(CONCATENATE(BJ$4,$A20),'Výsledková listina'!$N:$N,0)),"",INDEX('Výsledková listina'!$P:$P,MATCH(CONCATENATE(BJ$4,$A20),'Výsledková listina'!$N:$N,0),1))</f>
      </c>
      <c r="BL20" s="4"/>
      <c r="BM20" s="50">
        <f t="shared" si="10"/>
      </c>
      <c r="BN20" s="69"/>
      <c r="BO20" s="17">
        <f>IF(ISNA(MATCH(CONCATENATE(BO$4,$A20),'Výsledková listina'!$N:$N,0)),"",INDEX('Výsledková listina'!$C:$C,MATCH(CONCATENATE(BO$4,$A20),'Výsledková listina'!$N:$N,0),1))</f>
      </c>
      <c r="BP20" s="52">
        <f>IF(ISNA(MATCH(CONCATENATE(BO$4,$A20),'Výsledková listina'!$N:$N,0)),"",INDEX('Výsledková listina'!$P:$P,MATCH(CONCATENATE(BO$4,$A20),'Výsledková listina'!$N:$N,0),1))</f>
      </c>
      <c r="BQ20" s="4"/>
      <c r="BR20" s="50">
        <f t="shared" si="11"/>
      </c>
      <c r="BS20" s="69"/>
      <c r="BT20" s="17">
        <f>IF(ISNA(MATCH(CONCATENATE(BT$4,$A20),'Výsledková listina'!$N:$N,0)),"",INDEX('Výsledková listina'!$C:$C,MATCH(CONCATENATE(BT$4,$A20),'Výsledková listina'!$N:$N,0),1))</f>
      </c>
      <c r="BU20" s="52">
        <f>IF(ISNA(MATCH(CONCATENATE(BT$4,$A20),'Výsledková listina'!$N:$N,0)),"",INDEX('Výsledková listina'!$P:$P,MATCH(CONCATENATE(BT$4,$A20),'Výsledková listina'!$N:$N,0),1))</f>
      </c>
      <c r="BV20" s="4"/>
      <c r="BW20" s="50">
        <f t="shared" si="12"/>
      </c>
      <c r="BX20" s="69"/>
      <c r="BY20" s="17">
        <f>IF(ISNA(MATCH(CONCATENATE(BY$4,$A20),'Výsledková listina'!$N:$N,0)),"",INDEX('Výsledková listina'!$C:$C,MATCH(CONCATENATE(BY$4,$A20),'Výsledková listina'!$N:$N,0),1))</f>
      </c>
      <c r="BZ20" s="52">
        <f>IF(ISNA(MATCH(CONCATENATE(BY$4,$A20),'Výsledková listina'!$N:$N,0)),"",INDEX('Výsledková listina'!$P:$P,MATCH(CONCATENATE(BY$4,$A20),'Výsledková listina'!$N:$N,0),1))</f>
      </c>
      <c r="CA20" s="4"/>
      <c r="CB20" s="50">
        <f t="shared" si="13"/>
      </c>
      <c r="CC20" s="69"/>
      <c r="CD20" s="17">
        <f>IF(ISNA(MATCH(CONCATENATE(CD$4,$A20),'Výsledková listina'!$N:$N,0)),"",INDEX('Výsledková listina'!$C:$C,MATCH(CONCATENATE(CD$4,$A20),'Výsledková listina'!$N:$N,0),1))</f>
      </c>
      <c r="CE20" s="52">
        <f>IF(ISNA(MATCH(CONCATENATE(CD$4,$A20),'Výsledková listina'!$N:$N,0)),"",INDEX('Výsledková listina'!$P:$P,MATCH(CONCATENATE(CD$4,$A20),'Výsledková listina'!$N:$N,0),1))</f>
      </c>
      <c r="CF20" s="4"/>
      <c r="CG20" s="50">
        <f t="shared" si="14"/>
      </c>
      <c r="CH20" s="69"/>
    </row>
    <row r="21" spans="1:86" s="10" customFormat="1" ht="34.5" customHeight="1">
      <c r="A21" s="5">
        <v>16</v>
      </c>
      <c r="B21" s="17">
        <f>IF(ISNA(MATCH(CONCATENATE(B$4,$A21),'Výsledková listina'!$N:$N,0)),"",INDEX('Výsledková listina'!$C:$C,MATCH(CONCATENATE(B$4,$A21),'Výsledková listina'!$N:$N,0),1))</f>
      </c>
      <c r="C21" s="52">
        <f>IF(ISNA(MATCH(CONCATENATE(B$4,$A21),'Výsledková listina'!$N:$N,0)),"",INDEX('Výsledková listina'!$P:$P,MATCH(CONCATENATE(B$4,$A21),'Výsledková listina'!$N:$N,0),1))</f>
      </c>
      <c r="D21" s="4"/>
      <c r="E21" s="110"/>
      <c r="F21" s="50">
        <f t="shared" si="0"/>
      </c>
      <c r="G21" s="69"/>
      <c r="H21" s="17">
        <f>IF(ISNA(MATCH(CONCATENATE(H$4,$A21),'Výsledková listina'!$N:$N,0)),"",INDEX('Výsledková listina'!$C:$C,MATCH(CONCATENATE(H$4,$A21),'Výsledková listina'!$N:$N,0),1))</f>
      </c>
      <c r="I21" s="52">
        <f>IF(ISNA(MATCH(CONCATENATE(H$4,$A21),'Výsledková listina'!$N:$N,0)),"",INDEX('Výsledková listina'!$P:$P,MATCH(CONCATENATE(H$4,$A21),'Výsledková listina'!$N:$N,0),1))</f>
      </c>
      <c r="J21" s="4"/>
      <c r="K21" s="110"/>
      <c r="L21" s="50">
        <f t="shared" si="1"/>
      </c>
      <c r="M21" s="69"/>
      <c r="N21" s="17">
        <f>IF(ISNA(MATCH(CONCATENATE(N$4,$A21),'Výsledková listina'!$N:$N,0)),"",INDEX('Výsledková listina'!$C:$C,MATCH(CONCATENATE(N$4,$A21),'Výsledková listina'!$N:$N,0),1))</f>
      </c>
      <c r="O21" s="52">
        <f>IF(ISNA(MATCH(CONCATENATE(N$4,$A21),'Výsledková listina'!$N:$N,0)),"",INDEX('Výsledková listina'!$P:$P,MATCH(CONCATENATE(N$4,$A21),'Výsledková listina'!$N:$N,0),1))</f>
      </c>
      <c r="P21" s="4"/>
      <c r="Q21" s="110"/>
      <c r="R21" s="50">
        <f t="shared" si="2"/>
      </c>
      <c r="S21" s="69"/>
      <c r="T21" s="17">
        <f>IF(ISNA(MATCH(CONCATENATE(T$4,$A21),'Výsledková listina'!$N:$N,0)),"",INDEX('Výsledková listina'!$C:$C,MATCH(CONCATENATE(T$4,$A21),'Výsledková listina'!$N:$N,0),1))</f>
      </c>
      <c r="U21" s="52">
        <f>IF(ISNA(MATCH(CONCATENATE(T$4,$A21),'Výsledková listina'!$N:$N,0)),"",INDEX('Výsledková listina'!$P:$P,MATCH(CONCATENATE(T$4,$A21),'Výsledková listina'!$N:$N,0),1))</f>
      </c>
      <c r="V21" s="4"/>
      <c r="W21" s="110"/>
      <c r="X21" s="50">
        <f t="shared" si="3"/>
      </c>
      <c r="Y21" s="69"/>
      <c r="Z21" s="17">
        <f>IF(ISNA(MATCH(CONCATENATE(Z$4,$A21),'Výsledková listina'!$N:$N,0)),"",INDEX('Výsledková listina'!$C:$C,MATCH(CONCATENATE(Z$4,$A21),'Výsledková listina'!$N:$N,0),1))</f>
      </c>
      <c r="AA21" s="52">
        <f>IF(ISNA(MATCH(CONCATENATE(Z$4,$A21),'Výsledková listina'!$N:$N,0)),"",INDEX('Výsledková listina'!$P:$P,MATCH(CONCATENATE(Z$4,$A21),'Výsledková listina'!$N:$N,0),1))</f>
      </c>
      <c r="AB21" s="4"/>
      <c r="AC21" s="110"/>
      <c r="AD21" s="50">
        <f t="shared" si="4"/>
      </c>
      <c r="AE21" s="69"/>
      <c r="AF21" s="17">
        <f>IF(ISNA(MATCH(CONCATENATE(AF$4,$A21),'Výsledková listina'!$N:$N,0)),"",INDEX('Výsledková listina'!$C:$C,MATCH(CONCATENATE(AF$4,$A21),'Výsledková listina'!$N:$N,0),1))</f>
      </c>
      <c r="AG21" s="52">
        <f>IF(ISNA(MATCH(CONCATENATE(AF$4,$A21),'Výsledková listina'!$N:$N,0)),"",INDEX('Výsledková listina'!$P:$P,MATCH(CONCATENATE(AF$4,$A21),'Výsledková listina'!$N:$N,0),1))</f>
      </c>
      <c r="AH21" s="4"/>
      <c r="AI21" s="110"/>
      <c r="AJ21" s="50">
        <f t="shared" si="5"/>
      </c>
      <c r="AK21" s="69"/>
      <c r="AL21" s="17">
        <f>IF(ISNA(MATCH(CONCATENATE(AL$4,$A21),'Výsledková listina'!$N:$N,0)),"",INDEX('Výsledková listina'!$C:$C,MATCH(CONCATENATE(AL$4,$A21),'Výsledková listina'!$N:$N,0),1))</f>
      </c>
      <c r="AM21" s="52">
        <f>IF(ISNA(MATCH(CONCATENATE(AL$4,$A21),'Výsledková listina'!$N:$N,0)),"",INDEX('Výsledková listina'!$P:$P,MATCH(CONCATENATE(AL$4,$A21),'Výsledková listina'!$N:$N,0),1))</f>
      </c>
      <c r="AN21" s="4"/>
      <c r="AO21" s="110"/>
      <c r="AP21" s="50">
        <f t="shared" si="6"/>
      </c>
      <c r="AQ21" s="69"/>
      <c r="AR21" s="17">
        <f>IF(ISNA(MATCH(CONCATENATE(AR$4,$A21),'Výsledková listina'!$N:$N,0)),"",INDEX('Výsledková listina'!$C:$C,MATCH(CONCATENATE(AR$4,$A21),'Výsledková listina'!$N:$N,0),1))</f>
      </c>
      <c r="AS21" s="52">
        <f>IF(ISNA(MATCH(CONCATENATE(AR$4,$A21),'Výsledková listina'!$N:$N,0)),"",INDEX('Výsledková listina'!$P:$P,MATCH(CONCATENATE(AR$4,$A21),'Výsledková listina'!$N:$N,0),1))</f>
      </c>
      <c r="AT21" s="4"/>
      <c r="AU21" s="110"/>
      <c r="AV21" s="50">
        <f t="shared" si="7"/>
      </c>
      <c r="AW21" s="69"/>
      <c r="AX21" s="17">
        <f>IF(ISNA(MATCH(CONCATENATE(AX$4,$A21),'Výsledková listina'!$N:$N,0)),"",INDEX('Výsledková listina'!$C:$C,MATCH(CONCATENATE(AX$4,$A21),'Výsledková listina'!$N:$N,0),1))</f>
      </c>
      <c r="AY21" s="52">
        <f>IF(ISNA(MATCH(CONCATENATE(AX$4,$A21),'Výsledková listina'!$N:$N,0)),"",INDEX('Výsledková listina'!$P:$P,MATCH(CONCATENATE(AX$4,$A21),'Výsledková listina'!$N:$N,0),1))</f>
      </c>
      <c r="AZ21" s="4"/>
      <c r="BA21" s="110"/>
      <c r="BB21" s="50">
        <f t="shared" si="8"/>
      </c>
      <c r="BC21" s="69"/>
      <c r="BD21" s="17">
        <f>IF(ISNA(MATCH(CONCATENATE(BD$4,$A21),'Výsledková listina'!$N:$N,0)),"",INDEX('Výsledková listina'!$C:$C,MATCH(CONCATENATE(BD$4,$A21),'Výsledková listina'!$N:$N,0),1))</f>
      </c>
      <c r="BE21" s="52">
        <f>IF(ISNA(MATCH(CONCATENATE(BD$4,$A21),'Výsledková listina'!$N:$N,0)),"",INDEX('Výsledková listina'!$P:$P,MATCH(CONCATENATE(BD$4,$A21),'Výsledková listina'!$N:$N,0),1))</f>
      </c>
      <c r="BF21" s="4"/>
      <c r="BG21" s="110"/>
      <c r="BH21" s="50">
        <f t="shared" si="9"/>
      </c>
      <c r="BI21" s="69"/>
      <c r="BJ21" s="17">
        <f>IF(ISNA(MATCH(CONCATENATE(BJ$4,$A21),'Výsledková listina'!$N:$N,0)),"",INDEX('Výsledková listina'!$C:$C,MATCH(CONCATENATE(BJ$4,$A21),'Výsledková listina'!$N:$N,0),1))</f>
      </c>
      <c r="BK21" s="52">
        <f>IF(ISNA(MATCH(CONCATENATE(BJ$4,$A21),'Výsledková listina'!$N:$N,0)),"",INDEX('Výsledková listina'!$P:$P,MATCH(CONCATENATE(BJ$4,$A21),'Výsledková listina'!$N:$N,0),1))</f>
      </c>
      <c r="BL21" s="4"/>
      <c r="BM21" s="50">
        <f t="shared" si="10"/>
      </c>
      <c r="BN21" s="69"/>
      <c r="BO21" s="17">
        <f>IF(ISNA(MATCH(CONCATENATE(BO$4,$A21),'Výsledková listina'!$N:$N,0)),"",INDEX('Výsledková listina'!$C:$C,MATCH(CONCATENATE(BO$4,$A21),'Výsledková listina'!$N:$N,0),1))</f>
      </c>
      <c r="BP21" s="52">
        <f>IF(ISNA(MATCH(CONCATENATE(BO$4,$A21),'Výsledková listina'!$N:$N,0)),"",INDEX('Výsledková listina'!$P:$P,MATCH(CONCATENATE(BO$4,$A21),'Výsledková listina'!$N:$N,0),1))</f>
      </c>
      <c r="BQ21" s="4"/>
      <c r="BR21" s="50">
        <f t="shared" si="11"/>
      </c>
      <c r="BS21" s="69"/>
      <c r="BT21" s="17">
        <f>IF(ISNA(MATCH(CONCATENATE(BT$4,$A21),'Výsledková listina'!$N:$N,0)),"",INDEX('Výsledková listina'!$C:$C,MATCH(CONCATENATE(BT$4,$A21),'Výsledková listina'!$N:$N,0),1))</f>
      </c>
      <c r="BU21" s="52">
        <f>IF(ISNA(MATCH(CONCATENATE(BT$4,$A21),'Výsledková listina'!$N:$N,0)),"",INDEX('Výsledková listina'!$P:$P,MATCH(CONCATENATE(BT$4,$A21),'Výsledková listina'!$N:$N,0),1))</f>
      </c>
      <c r="BV21" s="4"/>
      <c r="BW21" s="50">
        <f t="shared" si="12"/>
      </c>
      <c r="BX21" s="69"/>
      <c r="BY21" s="17">
        <f>IF(ISNA(MATCH(CONCATENATE(BY$4,$A21),'Výsledková listina'!$N:$N,0)),"",INDEX('Výsledková listina'!$C:$C,MATCH(CONCATENATE(BY$4,$A21),'Výsledková listina'!$N:$N,0),1))</f>
      </c>
      <c r="BZ21" s="52">
        <f>IF(ISNA(MATCH(CONCATENATE(BY$4,$A21),'Výsledková listina'!$N:$N,0)),"",INDEX('Výsledková listina'!$P:$P,MATCH(CONCATENATE(BY$4,$A21),'Výsledková listina'!$N:$N,0),1))</f>
      </c>
      <c r="CA21" s="4"/>
      <c r="CB21" s="50">
        <f t="shared" si="13"/>
      </c>
      <c r="CC21" s="69"/>
      <c r="CD21" s="17">
        <f>IF(ISNA(MATCH(CONCATENATE(CD$4,$A21),'Výsledková listina'!$N:$N,0)),"",INDEX('Výsledková listina'!$C:$C,MATCH(CONCATENATE(CD$4,$A21),'Výsledková listina'!$N:$N,0),1))</f>
      </c>
      <c r="CE21" s="52">
        <f>IF(ISNA(MATCH(CONCATENATE(CD$4,$A21),'Výsledková listina'!$N:$N,0)),"",INDEX('Výsledková listina'!$P:$P,MATCH(CONCATENATE(CD$4,$A21),'Výsledková listina'!$N:$N,0),1))</f>
      </c>
      <c r="CF21" s="4"/>
      <c r="CG21" s="50">
        <f t="shared" si="14"/>
      </c>
      <c r="CH21" s="69"/>
    </row>
    <row r="22" spans="1:86" s="10" customFormat="1" ht="34.5" customHeight="1">
      <c r="A22" s="5">
        <v>17</v>
      </c>
      <c r="B22" s="17">
        <f>IF(ISNA(MATCH(CONCATENATE(B$4,$A22),'Výsledková listina'!$N:$N,0)),"",INDEX('Výsledková listina'!$C:$C,MATCH(CONCATENATE(B$4,$A22),'Výsledková listina'!$N:$N,0),1))</f>
      </c>
      <c r="C22" s="52">
        <f>IF(ISNA(MATCH(CONCATENATE(B$4,$A22),'Výsledková listina'!$N:$N,0)),"",INDEX('Výsledková listina'!$P:$P,MATCH(CONCATENATE(B$4,$A22),'Výsledková listina'!$N:$N,0),1))</f>
      </c>
      <c r="D22" s="4"/>
      <c r="E22" s="110"/>
      <c r="F22" s="50">
        <f t="shared" si="0"/>
      </c>
      <c r="G22" s="69"/>
      <c r="H22" s="17">
        <f>IF(ISNA(MATCH(CONCATENATE(H$4,$A22),'Výsledková listina'!$N:$N,0)),"",INDEX('Výsledková listina'!$C:$C,MATCH(CONCATENATE(H$4,$A22),'Výsledková listina'!$N:$N,0),1))</f>
      </c>
      <c r="I22" s="52">
        <f>IF(ISNA(MATCH(CONCATENATE(H$4,$A22),'Výsledková listina'!$N:$N,0)),"",INDEX('Výsledková listina'!$P:$P,MATCH(CONCATENATE(H$4,$A22),'Výsledková listina'!$N:$N,0),1))</f>
      </c>
      <c r="J22" s="4"/>
      <c r="K22" s="110"/>
      <c r="L22" s="50">
        <f t="shared" si="1"/>
      </c>
      <c r="M22" s="69"/>
      <c r="N22" s="17">
        <f>IF(ISNA(MATCH(CONCATENATE(N$4,$A22),'Výsledková listina'!$N:$N,0)),"",INDEX('Výsledková listina'!$C:$C,MATCH(CONCATENATE(N$4,$A22),'Výsledková listina'!$N:$N,0),1))</f>
      </c>
      <c r="O22" s="52">
        <f>IF(ISNA(MATCH(CONCATENATE(N$4,$A22),'Výsledková listina'!$N:$N,0)),"",INDEX('Výsledková listina'!$P:$P,MATCH(CONCATENATE(N$4,$A22),'Výsledková listina'!$N:$N,0),1))</f>
      </c>
      <c r="P22" s="4"/>
      <c r="Q22" s="110"/>
      <c r="R22" s="50">
        <f t="shared" si="2"/>
      </c>
      <c r="S22" s="69"/>
      <c r="T22" s="17">
        <f>IF(ISNA(MATCH(CONCATENATE(T$4,$A22),'Výsledková listina'!$N:$N,0)),"",INDEX('Výsledková listina'!$C:$C,MATCH(CONCATENATE(T$4,$A22),'Výsledková listina'!$N:$N,0),1))</f>
      </c>
      <c r="U22" s="52">
        <f>IF(ISNA(MATCH(CONCATENATE(T$4,$A22),'Výsledková listina'!$N:$N,0)),"",INDEX('Výsledková listina'!$P:$P,MATCH(CONCATENATE(T$4,$A22),'Výsledková listina'!$N:$N,0),1))</f>
      </c>
      <c r="V22" s="4"/>
      <c r="W22" s="110"/>
      <c r="X22" s="50">
        <f t="shared" si="3"/>
      </c>
      <c r="Y22" s="69"/>
      <c r="Z22" s="17">
        <f>IF(ISNA(MATCH(CONCATENATE(Z$4,$A22),'Výsledková listina'!$N:$N,0)),"",INDEX('Výsledková listina'!$C:$C,MATCH(CONCATENATE(Z$4,$A22),'Výsledková listina'!$N:$N,0),1))</f>
      </c>
      <c r="AA22" s="52">
        <f>IF(ISNA(MATCH(CONCATENATE(Z$4,$A22),'Výsledková listina'!$N:$N,0)),"",INDEX('Výsledková listina'!$P:$P,MATCH(CONCATENATE(Z$4,$A22),'Výsledková listina'!$N:$N,0),1))</f>
      </c>
      <c r="AB22" s="4"/>
      <c r="AC22" s="110"/>
      <c r="AD22" s="50">
        <f t="shared" si="4"/>
      </c>
      <c r="AE22" s="69"/>
      <c r="AF22" s="17">
        <f>IF(ISNA(MATCH(CONCATENATE(AF$4,$A22),'Výsledková listina'!$N:$N,0)),"",INDEX('Výsledková listina'!$C:$C,MATCH(CONCATENATE(AF$4,$A22),'Výsledková listina'!$N:$N,0),1))</f>
      </c>
      <c r="AG22" s="52">
        <f>IF(ISNA(MATCH(CONCATENATE(AF$4,$A22),'Výsledková listina'!$N:$N,0)),"",INDEX('Výsledková listina'!$P:$P,MATCH(CONCATENATE(AF$4,$A22),'Výsledková listina'!$N:$N,0),1))</f>
      </c>
      <c r="AH22" s="4"/>
      <c r="AI22" s="110"/>
      <c r="AJ22" s="50">
        <f t="shared" si="5"/>
      </c>
      <c r="AK22" s="69"/>
      <c r="AL22" s="17">
        <f>IF(ISNA(MATCH(CONCATENATE(AL$4,$A22),'Výsledková listina'!$N:$N,0)),"",INDEX('Výsledková listina'!$C:$C,MATCH(CONCATENATE(AL$4,$A22),'Výsledková listina'!$N:$N,0),1))</f>
      </c>
      <c r="AM22" s="52">
        <f>IF(ISNA(MATCH(CONCATENATE(AL$4,$A22),'Výsledková listina'!$N:$N,0)),"",INDEX('Výsledková listina'!$P:$P,MATCH(CONCATENATE(AL$4,$A22),'Výsledková listina'!$N:$N,0),1))</f>
      </c>
      <c r="AN22" s="4"/>
      <c r="AO22" s="110"/>
      <c r="AP22" s="50">
        <f t="shared" si="6"/>
      </c>
      <c r="AQ22" s="69"/>
      <c r="AR22" s="17">
        <f>IF(ISNA(MATCH(CONCATENATE(AR$4,$A22),'Výsledková listina'!$N:$N,0)),"",INDEX('Výsledková listina'!$C:$C,MATCH(CONCATENATE(AR$4,$A22),'Výsledková listina'!$N:$N,0),1))</f>
      </c>
      <c r="AS22" s="52">
        <f>IF(ISNA(MATCH(CONCATENATE(AR$4,$A22),'Výsledková listina'!$N:$N,0)),"",INDEX('Výsledková listina'!$P:$P,MATCH(CONCATENATE(AR$4,$A22),'Výsledková listina'!$N:$N,0),1))</f>
      </c>
      <c r="AT22" s="4"/>
      <c r="AU22" s="110"/>
      <c r="AV22" s="50">
        <f t="shared" si="7"/>
      </c>
      <c r="AW22" s="69"/>
      <c r="AX22" s="17">
        <f>IF(ISNA(MATCH(CONCATENATE(AX$4,$A22),'Výsledková listina'!$N:$N,0)),"",INDEX('Výsledková listina'!$C:$C,MATCH(CONCATENATE(AX$4,$A22),'Výsledková listina'!$N:$N,0),1))</f>
      </c>
      <c r="AY22" s="52">
        <f>IF(ISNA(MATCH(CONCATENATE(AX$4,$A22),'Výsledková listina'!$N:$N,0)),"",INDEX('Výsledková listina'!$P:$P,MATCH(CONCATENATE(AX$4,$A22),'Výsledková listina'!$N:$N,0),1))</f>
      </c>
      <c r="AZ22" s="4"/>
      <c r="BA22" s="110"/>
      <c r="BB22" s="50">
        <f t="shared" si="8"/>
      </c>
      <c r="BC22" s="69"/>
      <c r="BD22" s="17">
        <f>IF(ISNA(MATCH(CONCATENATE(BD$4,$A22),'Výsledková listina'!$N:$N,0)),"",INDEX('Výsledková listina'!$C:$C,MATCH(CONCATENATE(BD$4,$A22),'Výsledková listina'!$N:$N,0),1))</f>
      </c>
      <c r="BE22" s="52">
        <f>IF(ISNA(MATCH(CONCATENATE(BD$4,$A22),'Výsledková listina'!$N:$N,0)),"",INDEX('Výsledková listina'!$P:$P,MATCH(CONCATENATE(BD$4,$A22),'Výsledková listina'!$N:$N,0),1))</f>
      </c>
      <c r="BF22" s="4"/>
      <c r="BG22" s="110"/>
      <c r="BH22" s="50">
        <f t="shared" si="9"/>
      </c>
      <c r="BI22" s="69"/>
      <c r="BJ22" s="17">
        <f>IF(ISNA(MATCH(CONCATENATE(BJ$4,$A22),'Výsledková listina'!$N:$N,0)),"",INDEX('Výsledková listina'!$C:$C,MATCH(CONCATENATE(BJ$4,$A22),'Výsledková listina'!$N:$N,0),1))</f>
      </c>
      <c r="BK22" s="52">
        <f>IF(ISNA(MATCH(CONCATENATE(BJ$4,$A22),'Výsledková listina'!$N:$N,0)),"",INDEX('Výsledková listina'!$P:$P,MATCH(CONCATENATE(BJ$4,$A22),'Výsledková listina'!$N:$N,0),1))</f>
      </c>
      <c r="BL22" s="4"/>
      <c r="BM22" s="50">
        <f t="shared" si="10"/>
      </c>
      <c r="BN22" s="69"/>
      <c r="BO22" s="17">
        <f>IF(ISNA(MATCH(CONCATENATE(BO$4,$A22),'Výsledková listina'!$N:$N,0)),"",INDEX('Výsledková listina'!$C:$C,MATCH(CONCATENATE(BO$4,$A22),'Výsledková listina'!$N:$N,0),1))</f>
      </c>
      <c r="BP22" s="52">
        <f>IF(ISNA(MATCH(CONCATENATE(BO$4,$A22),'Výsledková listina'!$N:$N,0)),"",INDEX('Výsledková listina'!$P:$P,MATCH(CONCATENATE(BO$4,$A22),'Výsledková listina'!$N:$N,0),1))</f>
      </c>
      <c r="BQ22" s="4"/>
      <c r="BR22" s="50">
        <f t="shared" si="11"/>
      </c>
      <c r="BS22" s="69"/>
      <c r="BT22" s="17">
        <f>IF(ISNA(MATCH(CONCATENATE(BT$4,$A22),'Výsledková listina'!$N:$N,0)),"",INDEX('Výsledková listina'!$C:$C,MATCH(CONCATENATE(BT$4,$A22),'Výsledková listina'!$N:$N,0),1))</f>
      </c>
      <c r="BU22" s="52">
        <f>IF(ISNA(MATCH(CONCATENATE(BT$4,$A22),'Výsledková listina'!$N:$N,0)),"",INDEX('Výsledková listina'!$P:$P,MATCH(CONCATENATE(BT$4,$A22),'Výsledková listina'!$N:$N,0),1))</f>
      </c>
      <c r="BV22" s="4"/>
      <c r="BW22" s="50">
        <f t="shared" si="12"/>
      </c>
      <c r="BX22" s="69"/>
      <c r="BY22" s="17">
        <f>IF(ISNA(MATCH(CONCATENATE(BY$4,$A22),'Výsledková listina'!$N:$N,0)),"",INDEX('Výsledková listina'!$C:$C,MATCH(CONCATENATE(BY$4,$A22),'Výsledková listina'!$N:$N,0),1))</f>
      </c>
      <c r="BZ22" s="52">
        <f>IF(ISNA(MATCH(CONCATENATE(BY$4,$A22),'Výsledková listina'!$N:$N,0)),"",INDEX('Výsledková listina'!$P:$P,MATCH(CONCATENATE(BY$4,$A22),'Výsledková listina'!$N:$N,0),1))</f>
      </c>
      <c r="CA22" s="4"/>
      <c r="CB22" s="50">
        <f t="shared" si="13"/>
      </c>
      <c r="CC22" s="69"/>
      <c r="CD22" s="17">
        <f>IF(ISNA(MATCH(CONCATENATE(CD$4,$A22),'Výsledková listina'!$N:$N,0)),"",INDEX('Výsledková listina'!$C:$C,MATCH(CONCATENATE(CD$4,$A22),'Výsledková listina'!$N:$N,0),1))</f>
      </c>
      <c r="CE22" s="52">
        <f>IF(ISNA(MATCH(CONCATENATE(CD$4,$A22),'Výsledková listina'!$N:$N,0)),"",INDEX('Výsledková listina'!$P:$P,MATCH(CONCATENATE(CD$4,$A22),'Výsledková listina'!$N:$N,0),1))</f>
      </c>
      <c r="CF22" s="4"/>
      <c r="CG22" s="50">
        <f t="shared" si="14"/>
      </c>
      <c r="CH22" s="69"/>
    </row>
    <row r="23" spans="1:86" s="10" customFormat="1" ht="34.5" customHeight="1">
      <c r="A23" s="5">
        <v>18</v>
      </c>
      <c r="B23" s="17">
        <f>IF(ISNA(MATCH(CONCATENATE(B$4,$A23),'Výsledková listina'!$N:$N,0)),"",INDEX('Výsledková listina'!$C:$C,MATCH(CONCATENATE(B$4,$A23),'Výsledková listina'!$N:$N,0),1))</f>
      </c>
      <c r="C23" s="52">
        <f>IF(ISNA(MATCH(CONCATENATE(B$4,$A23),'Výsledková listina'!$N:$N,0)),"",INDEX('Výsledková listina'!$P:$P,MATCH(CONCATENATE(B$4,$A23),'Výsledková listina'!$N:$N,0),1))</f>
      </c>
      <c r="D23" s="4"/>
      <c r="E23" s="110"/>
      <c r="F23" s="50">
        <f t="shared" si="0"/>
      </c>
      <c r="G23" s="69"/>
      <c r="H23" s="17">
        <f>IF(ISNA(MATCH(CONCATENATE(H$4,$A23),'Výsledková listina'!$N:$N,0)),"",INDEX('Výsledková listina'!$C:$C,MATCH(CONCATENATE(H$4,$A23),'Výsledková listina'!$N:$N,0),1))</f>
      </c>
      <c r="I23" s="52">
        <f>IF(ISNA(MATCH(CONCATENATE(H$4,$A23),'Výsledková listina'!$N:$N,0)),"",INDEX('Výsledková listina'!$P:$P,MATCH(CONCATENATE(H$4,$A23),'Výsledková listina'!$N:$N,0),1))</f>
      </c>
      <c r="J23" s="4"/>
      <c r="K23" s="110"/>
      <c r="L23" s="50">
        <f t="shared" si="1"/>
      </c>
      <c r="M23" s="69"/>
      <c r="N23" s="17">
        <f>IF(ISNA(MATCH(CONCATENATE(N$4,$A23),'Výsledková listina'!$N:$N,0)),"",INDEX('Výsledková listina'!$C:$C,MATCH(CONCATENATE(N$4,$A23),'Výsledková listina'!$N:$N,0),1))</f>
      </c>
      <c r="O23" s="52">
        <f>IF(ISNA(MATCH(CONCATENATE(N$4,$A23),'Výsledková listina'!$N:$N,0)),"",INDEX('Výsledková listina'!$P:$P,MATCH(CONCATENATE(N$4,$A23),'Výsledková listina'!$N:$N,0),1))</f>
      </c>
      <c r="P23" s="4"/>
      <c r="Q23" s="110"/>
      <c r="R23" s="50">
        <f t="shared" si="2"/>
      </c>
      <c r="S23" s="69"/>
      <c r="T23" s="17">
        <f>IF(ISNA(MATCH(CONCATENATE(T$4,$A23),'Výsledková listina'!$N:$N,0)),"",INDEX('Výsledková listina'!$C:$C,MATCH(CONCATENATE(T$4,$A23),'Výsledková listina'!$N:$N,0),1))</f>
      </c>
      <c r="U23" s="52">
        <f>IF(ISNA(MATCH(CONCATENATE(T$4,$A23),'Výsledková listina'!$N:$N,0)),"",INDEX('Výsledková listina'!$P:$P,MATCH(CONCATENATE(T$4,$A23),'Výsledková listina'!$N:$N,0),1))</f>
      </c>
      <c r="V23" s="4"/>
      <c r="W23" s="110"/>
      <c r="X23" s="50">
        <f t="shared" si="3"/>
      </c>
      <c r="Y23" s="69"/>
      <c r="Z23" s="17">
        <f>IF(ISNA(MATCH(CONCATENATE(Z$4,$A23),'Výsledková listina'!$N:$N,0)),"",INDEX('Výsledková listina'!$C:$C,MATCH(CONCATENATE(Z$4,$A23),'Výsledková listina'!$N:$N,0),1))</f>
      </c>
      <c r="AA23" s="52">
        <f>IF(ISNA(MATCH(CONCATENATE(Z$4,$A23),'Výsledková listina'!$N:$N,0)),"",INDEX('Výsledková listina'!$P:$P,MATCH(CONCATENATE(Z$4,$A23),'Výsledková listina'!$N:$N,0),1))</f>
      </c>
      <c r="AB23" s="4"/>
      <c r="AC23" s="110"/>
      <c r="AD23" s="50">
        <f t="shared" si="4"/>
      </c>
      <c r="AE23" s="69"/>
      <c r="AF23" s="17">
        <f>IF(ISNA(MATCH(CONCATENATE(AF$4,$A23),'Výsledková listina'!$N:$N,0)),"",INDEX('Výsledková listina'!$C:$C,MATCH(CONCATENATE(AF$4,$A23),'Výsledková listina'!$N:$N,0),1))</f>
      </c>
      <c r="AG23" s="52">
        <f>IF(ISNA(MATCH(CONCATENATE(AF$4,$A23),'Výsledková listina'!$N:$N,0)),"",INDEX('Výsledková listina'!$P:$P,MATCH(CONCATENATE(AF$4,$A23),'Výsledková listina'!$N:$N,0),1))</f>
      </c>
      <c r="AH23" s="4"/>
      <c r="AI23" s="110"/>
      <c r="AJ23" s="50">
        <f t="shared" si="5"/>
      </c>
      <c r="AK23" s="69"/>
      <c r="AL23" s="17">
        <f>IF(ISNA(MATCH(CONCATENATE(AL$4,$A23),'Výsledková listina'!$N:$N,0)),"",INDEX('Výsledková listina'!$C:$C,MATCH(CONCATENATE(AL$4,$A23),'Výsledková listina'!$N:$N,0),1))</f>
      </c>
      <c r="AM23" s="52">
        <f>IF(ISNA(MATCH(CONCATENATE(AL$4,$A23),'Výsledková listina'!$N:$N,0)),"",INDEX('Výsledková listina'!$P:$P,MATCH(CONCATENATE(AL$4,$A23),'Výsledková listina'!$N:$N,0),1))</f>
      </c>
      <c r="AN23" s="4"/>
      <c r="AO23" s="110"/>
      <c r="AP23" s="50">
        <f t="shared" si="6"/>
      </c>
      <c r="AQ23" s="69"/>
      <c r="AR23" s="17">
        <f>IF(ISNA(MATCH(CONCATENATE(AR$4,$A23),'Výsledková listina'!$N:$N,0)),"",INDEX('Výsledková listina'!$C:$C,MATCH(CONCATENATE(AR$4,$A23),'Výsledková listina'!$N:$N,0),1))</f>
      </c>
      <c r="AS23" s="52">
        <f>IF(ISNA(MATCH(CONCATENATE(AR$4,$A23),'Výsledková listina'!$N:$N,0)),"",INDEX('Výsledková listina'!$P:$P,MATCH(CONCATENATE(AR$4,$A23),'Výsledková listina'!$N:$N,0),1))</f>
      </c>
      <c r="AT23" s="4"/>
      <c r="AU23" s="110"/>
      <c r="AV23" s="50">
        <f t="shared" si="7"/>
      </c>
      <c r="AW23" s="69"/>
      <c r="AX23" s="17">
        <f>IF(ISNA(MATCH(CONCATENATE(AX$4,$A23),'Výsledková listina'!$N:$N,0)),"",INDEX('Výsledková listina'!$C:$C,MATCH(CONCATENATE(AX$4,$A23),'Výsledková listina'!$N:$N,0),1))</f>
      </c>
      <c r="AY23" s="52">
        <f>IF(ISNA(MATCH(CONCATENATE(AX$4,$A23),'Výsledková listina'!$N:$N,0)),"",INDEX('Výsledková listina'!$P:$P,MATCH(CONCATENATE(AX$4,$A23),'Výsledková listina'!$N:$N,0),1))</f>
      </c>
      <c r="AZ23" s="4"/>
      <c r="BA23" s="110"/>
      <c r="BB23" s="50">
        <f t="shared" si="8"/>
      </c>
      <c r="BC23" s="69"/>
      <c r="BD23" s="17">
        <f>IF(ISNA(MATCH(CONCATENATE(BD$4,$A23),'Výsledková listina'!$N:$N,0)),"",INDEX('Výsledková listina'!$C:$C,MATCH(CONCATENATE(BD$4,$A23),'Výsledková listina'!$N:$N,0),1))</f>
      </c>
      <c r="BE23" s="52">
        <f>IF(ISNA(MATCH(CONCATENATE(BD$4,$A23),'Výsledková listina'!$N:$N,0)),"",INDEX('Výsledková listina'!$P:$P,MATCH(CONCATENATE(BD$4,$A23),'Výsledková listina'!$N:$N,0),1))</f>
      </c>
      <c r="BF23" s="4"/>
      <c r="BG23" s="110"/>
      <c r="BH23" s="50">
        <f t="shared" si="9"/>
      </c>
      <c r="BI23" s="69"/>
      <c r="BJ23" s="17">
        <f>IF(ISNA(MATCH(CONCATENATE(BJ$4,$A23),'Výsledková listina'!$N:$N,0)),"",INDEX('Výsledková listina'!$C:$C,MATCH(CONCATENATE(BJ$4,$A23),'Výsledková listina'!$N:$N,0),1))</f>
      </c>
      <c r="BK23" s="52">
        <f>IF(ISNA(MATCH(CONCATENATE(BJ$4,$A23),'Výsledková listina'!$N:$N,0)),"",INDEX('Výsledková listina'!$P:$P,MATCH(CONCATENATE(BJ$4,$A23),'Výsledková listina'!$N:$N,0),1))</f>
      </c>
      <c r="BL23" s="4"/>
      <c r="BM23" s="50">
        <f t="shared" si="10"/>
      </c>
      <c r="BN23" s="69"/>
      <c r="BO23" s="17">
        <f>IF(ISNA(MATCH(CONCATENATE(BO$4,$A23),'Výsledková listina'!$N:$N,0)),"",INDEX('Výsledková listina'!$C:$C,MATCH(CONCATENATE(BO$4,$A23),'Výsledková listina'!$N:$N,0),1))</f>
      </c>
      <c r="BP23" s="52">
        <f>IF(ISNA(MATCH(CONCATENATE(BO$4,$A23),'Výsledková listina'!$N:$N,0)),"",INDEX('Výsledková listina'!$P:$P,MATCH(CONCATENATE(BO$4,$A23),'Výsledková listina'!$N:$N,0),1))</f>
      </c>
      <c r="BQ23" s="4"/>
      <c r="BR23" s="50">
        <f t="shared" si="11"/>
      </c>
      <c r="BS23" s="69"/>
      <c r="BT23" s="17">
        <f>IF(ISNA(MATCH(CONCATENATE(BT$4,$A23),'Výsledková listina'!$N:$N,0)),"",INDEX('Výsledková listina'!$C:$C,MATCH(CONCATENATE(BT$4,$A23),'Výsledková listina'!$N:$N,0),1))</f>
      </c>
      <c r="BU23" s="52">
        <f>IF(ISNA(MATCH(CONCATENATE(BT$4,$A23),'Výsledková listina'!$N:$N,0)),"",INDEX('Výsledková listina'!$P:$P,MATCH(CONCATENATE(BT$4,$A23),'Výsledková listina'!$N:$N,0),1))</f>
      </c>
      <c r="BV23" s="4"/>
      <c r="BW23" s="50">
        <f t="shared" si="12"/>
      </c>
      <c r="BX23" s="69"/>
      <c r="BY23" s="17">
        <f>IF(ISNA(MATCH(CONCATENATE(BY$4,$A23),'Výsledková listina'!$N:$N,0)),"",INDEX('Výsledková listina'!$C:$C,MATCH(CONCATENATE(BY$4,$A23),'Výsledková listina'!$N:$N,0),1))</f>
      </c>
      <c r="BZ23" s="52">
        <f>IF(ISNA(MATCH(CONCATENATE(BY$4,$A23),'Výsledková listina'!$N:$N,0)),"",INDEX('Výsledková listina'!$P:$P,MATCH(CONCATENATE(BY$4,$A23),'Výsledková listina'!$N:$N,0),1))</f>
      </c>
      <c r="CA23" s="4"/>
      <c r="CB23" s="50">
        <f t="shared" si="13"/>
      </c>
      <c r="CC23" s="69"/>
      <c r="CD23" s="17">
        <f>IF(ISNA(MATCH(CONCATENATE(CD$4,$A23),'Výsledková listina'!$N:$N,0)),"",INDEX('Výsledková listina'!$C:$C,MATCH(CONCATENATE(CD$4,$A23),'Výsledková listina'!$N:$N,0),1))</f>
      </c>
      <c r="CE23" s="52">
        <f>IF(ISNA(MATCH(CONCATENATE(CD$4,$A23),'Výsledková listina'!$N:$N,0)),"",INDEX('Výsledková listina'!$P:$P,MATCH(CONCATENATE(CD$4,$A23),'Výsledková listina'!$N:$N,0),1))</f>
      </c>
      <c r="CF23" s="4"/>
      <c r="CG23" s="50">
        <f t="shared" si="14"/>
      </c>
      <c r="CH23" s="69"/>
    </row>
    <row r="24" spans="1:86" s="10" customFormat="1" ht="34.5" customHeight="1">
      <c r="A24" s="5">
        <v>19</v>
      </c>
      <c r="B24" s="17">
        <f>IF(ISNA(MATCH(CONCATENATE(B$4,$A24),'Výsledková listina'!$N:$N,0)),"",INDEX('Výsledková listina'!$C:$C,MATCH(CONCATENATE(B$4,$A24),'Výsledková listina'!$N:$N,0),1))</f>
      </c>
      <c r="C24" s="52">
        <f>IF(ISNA(MATCH(CONCATENATE(B$4,$A24),'Výsledková listina'!$N:$N,0)),"",INDEX('Výsledková listina'!$P:$P,MATCH(CONCATENATE(B$4,$A24),'Výsledková listina'!$N:$N,0),1))</f>
      </c>
      <c r="D24" s="4"/>
      <c r="E24" s="110"/>
      <c r="F24" s="50">
        <f t="shared" si="0"/>
      </c>
      <c r="G24" s="69"/>
      <c r="H24" s="17">
        <f>IF(ISNA(MATCH(CONCATENATE(H$4,$A24),'Výsledková listina'!$N:$N,0)),"",INDEX('Výsledková listina'!$C:$C,MATCH(CONCATENATE(H$4,$A24),'Výsledková listina'!$N:$N,0),1))</f>
      </c>
      <c r="I24" s="52">
        <f>IF(ISNA(MATCH(CONCATENATE(H$4,$A24),'Výsledková listina'!$N:$N,0)),"",INDEX('Výsledková listina'!$P:$P,MATCH(CONCATENATE(H$4,$A24),'Výsledková listina'!$N:$N,0),1))</f>
      </c>
      <c r="J24" s="4"/>
      <c r="K24" s="110"/>
      <c r="L24" s="50">
        <f t="shared" si="1"/>
      </c>
      <c r="M24" s="69"/>
      <c r="N24" s="17">
        <f>IF(ISNA(MATCH(CONCATENATE(N$4,$A24),'Výsledková listina'!$N:$N,0)),"",INDEX('Výsledková listina'!$C:$C,MATCH(CONCATENATE(N$4,$A24),'Výsledková listina'!$N:$N,0),1))</f>
      </c>
      <c r="O24" s="52">
        <f>IF(ISNA(MATCH(CONCATENATE(N$4,$A24),'Výsledková listina'!$N:$N,0)),"",INDEX('Výsledková listina'!$P:$P,MATCH(CONCATENATE(N$4,$A24),'Výsledková listina'!$N:$N,0),1))</f>
      </c>
      <c r="P24" s="4"/>
      <c r="Q24" s="110"/>
      <c r="R24" s="50">
        <f t="shared" si="2"/>
      </c>
      <c r="S24" s="69"/>
      <c r="T24" s="17">
        <f>IF(ISNA(MATCH(CONCATENATE(T$4,$A24),'Výsledková listina'!$N:$N,0)),"",INDEX('Výsledková listina'!$C:$C,MATCH(CONCATENATE(T$4,$A24),'Výsledková listina'!$N:$N,0),1))</f>
      </c>
      <c r="U24" s="52">
        <f>IF(ISNA(MATCH(CONCATENATE(T$4,$A24),'Výsledková listina'!$N:$N,0)),"",INDEX('Výsledková listina'!$P:$P,MATCH(CONCATENATE(T$4,$A24),'Výsledková listina'!$N:$N,0),1))</f>
      </c>
      <c r="V24" s="4"/>
      <c r="W24" s="110"/>
      <c r="X24" s="50">
        <f t="shared" si="3"/>
      </c>
      <c r="Y24" s="69"/>
      <c r="Z24" s="17">
        <f>IF(ISNA(MATCH(CONCATENATE(Z$4,$A24),'Výsledková listina'!$N:$N,0)),"",INDEX('Výsledková listina'!$C:$C,MATCH(CONCATENATE(Z$4,$A24),'Výsledková listina'!$N:$N,0),1))</f>
      </c>
      <c r="AA24" s="52">
        <f>IF(ISNA(MATCH(CONCATENATE(Z$4,$A24),'Výsledková listina'!$N:$N,0)),"",INDEX('Výsledková listina'!$P:$P,MATCH(CONCATENATE(Z$4,$A24),'Výsledková listina'!$N:$N,0),1))</f>
      </c>
      <c r="AB24" s="4"/>
      <c r="AC24" s="110"/>
      <c r="AD24" s="50">
        <f t="shared" si="4"/>
      </c>
      <c r="AE24" s="69"/>
      <c r="AF24" s="17">
        <f>IF(ISNA(MATCH(CONCATENATE(AF$4,$A24),'Výsledková listina'!$N:$N,0)),"",INDEX('Výsledková listina'!$C:$C,MATCH(CONCATENATE(AF$4,$A24),'Výsledková listina'!$N:$N,0),1))</f>
      </c>
      <c r="AG24" s="52">
        <f>IF(ISNA(MATCH(CONCATENATE(AF$4,$A24),'Výsledková listina'!$N:$N,0)),"",INDEX('Výsledková listina'!$P:$P,MATCH(CONCATENATE(AF$4,$A24),'Výsledková listina'!$N:$N,0),1))</f>
      </c>
      <c r="AH24" s="4"/>
      <c r="AI24" s="110"/>
      <c r="AJ24" s="50">
        <f t="shared" si="5"/>
      </c>
      <c r="AK24" s="69"/>
      <c r="AL24" s="17">
        <f>IF(ISNA(MATCH(CONCATENATE(AL$4,$A24),'Výsledková listina'!$N:$N,0)),"",INDEX('Výsledková listina'!$C:$C,MATCH(CONCATENATE(AL$4,$A24),'Výsledková listina'!$N:$N,0),1))</f>
      </c>
      <c r="AM24" s="52">
        <f>IF(ISNA(MATCH(CONCATENATE(AL$4,$A24),'Výsledková listina'!$N:$N,0)),"",INDEX('Výsledková listina'!$P:$P,MATCH(CONCATENATE(AL$4,$A24),'Výsledková listina'!$N:$N,0),1))</f>
      </c>
      <c r="AN24" s="4"/>
      <c r="AO24" s="110"/>
      <c r="AP24" s="50">
        <f t="shared" si="6"/>
      </c>
      <c r="AQ24" s="69"/>
      <c r="AR24" s="17">
        <f>IF(ISNA(MATCH(CONCATENATE(AR$4,$A24),'Výsledková listina'!$N:$N,0)),"",INDEX('Výsledková listina'!$C:$C,MATCH(CONCATENATE(AR$4,$A24),'Výsledková listina'!$N:$N,0),1))</f>
      </c>
      <c r="AS24" s="52">
        <f>IF(ISNA(MATCH(CONCATENATE(AR$4,$A24),'Výsledková listina'!$N:$N,0)),"",INDEX('Výsledková listina'!$P:$P,MATCH(CONCATENATE(AR$4,$A24),'Výsledková listina'!$N:$N,0),1))</f>
      </c>
      <c r="AT24" s="4"/>
      <c r="AU24" s="110"/>
      <c r="AV24" s="50">
        <f t="shared" si="7"/>
      </c>
      <c r="AW24" s="69"/>
      <c r="AX24" s="17">
        <f>IF(ISNA(MATCH(CONCATENATE(AX$4,$A24),'Výsledková listina'!$N:$N,0)),"",INDEX('Výsledková listina'!$C:$C,MATCH(CONCATENATE(AX$4,$A24),'Výsledková listina'!$N:$N,0),1))</f>
      </c>
      <c r="AY24" s="52">
        <f>IF(ISNA(MATCH(CONCATENATE(AX$4,$A24),'Výsledková listina'!$N:$N,0)),"",INDEX('Výsledková listina'!$P:$P,MATCH(CONCATENATE(AX$4,$A24),'Výsledková listina'!$N:$N,0),1))</f>
      </c>
      <c r="AZ24" s="4"/>
      <c r="BA24" s="110"/>
      <c r="BB24" s="50">
        <f t="shared" si="8"/>
      </c>
      <c r="BC24" s="69"/>
      <c r="BD24" s="17">
        <f>IF(ISNA(MATCH(CONCATENATE(BD$4,$A24),'Výsledková listina'!$N:$N,0)),"",INDEX('Výsledková listina'!$C:$C,MATCH(CONCATENATE(BD$4,$A24),'Výsledková listina'!$N:$N,0),1))</f>
      </c>
      <c r="BE24" s="52">
        <f>IF(ISNA(MATCH(CONCATENATE(BD$4,$A24),'Výsledková listina'!$N:$N,0)),"",INDEX('Výsledková listina'!$P:$P,MATCH(CONCATENATE(BD$4,$A24),'Výsledková listina'!$N:$N,0),1))</f>
      </c>
      <c r="BF24" s="4"/>
      <c r="BG24" s="110"/>
      <c r="BH24" s="50">
        <f t="shared" si="9"/>
      </c>
      <c r="BI24" s="69"/>
      <c r="BJ24" s="17">
        <f>IF(ISNA(MATCH(CONCATENATE(BJ$4,$A24),'Výsledková listina'!$N:$N,0)),"",INDEX('Výsledková listina'!$C:$C,MATCH(CONCATENATE(BJ$4,$A24),'Výsledková listina'!$N:$N,0),1))</f>
      </c>
      <c r="BK24" s="52">
        <f>IF(ISNA(MATCH(CONCATENATE(BJ$4,$A24),'Výsledková listina'!$N:$N,0)),"",INDEX('Výsledková listina'!$P:$P,MATCH(CONCATENATE(BJ$4,$A24),'Výsledková listina'!$N:$N,0),1))</f>
      </c>
      <c r="BL24" s="4"/>
      <c r="BM24" s="50">
        <f t="shared" si="10"/>
      </c>
      <c r="BN24" s="69"/>
      <c r="BO24" s="17">
        <f>IF(ISNA(MATCH(CONCATENATE(BO$4,$A24),'Výsledková listina'!$N:$N,0)),"",INDEX('Výsledková listina'!$C:$C,MATCH(CONCATENATE(BO$4,$A24),'Výsledková listina'!$N:$N,0),1))</f>
      </c>
      <c r="BP24" s="52">
        <f>IF(ISNA(MATCH(CONCATENATE(BO$4,$A24),'Výsledková listina'!$N:$N,0)),"",INDEX('Výsledková listina'!$P:$P,MATCH(CONCATENATE(BO$4,$A24),'Výsledková listina'!$N:$N,0),1))</f>
      </c>
      <c r="BQ24" s="4"/>
      <c r="BR24" s="50">
        <f t="shared" si="11"/>
      </c>
      <c r="BS24" s="69"/>
      <c r="BT24" s="17">
        <f>IF(ISNA(MATCH(CONCATENATE(BT$4,$A24),'Výsledková listina'!$N:$N,0)),"",INDEX('Výsledková listina'!$C:$C,MATCH(CONCATENATE(BT$4,$A24),'Výsledková listina'!$N:$N,0),1))</f>
      </c>
      <c r="BU24" s="52">
        <f>IF(ISNA(MATCH(CONCATENATE(BT$4,$A24),'Výsledková listina'!$N:$N,0)),"",INDEX('Výsledková listina'!$P:$P,MATCH(CONCATENATE(BT$4,$A24),'Výsledková listina'!$N:$N,0),1))</f>
      </c>
      <c r="BV24" s="4"/>
      <c r="BW24" s="50">
        <f t="shared" si="12"/>
      </c>
      <c r="BX24" s="69"/>
      <c r="BY24" s="17">
        <f>IF(ISNA(MATCH(CONCATENATE(BY$4,$A24),'Výsledková listina'!$N:$N,0)),"",INDEX('Výsledková listina'!$C:$C,MATCH(CONCATENATE(BY$4,$A24),'Výsledková listina'!$N:$N,0),1))</f>
      </c>
      <c r="BZ24" s="52">
        <f>IF(ISNA(MATCH(CONCATENATE(BY$4,$A24),'Výsledková listina'!$N:$N,0)),"",INDEX('Výsledková listina'!$P:$P,MATCH(CONCATENATE(BY$4,$A24),'Výsledková listina'!$N:$N,0),1))</f>
      </c>
      <c r="CA24" s="4"/>
      <c r="CB24" s="50">
        <f t="shared" si="13"/>
      </c>
      <c r="CC24" s="69"/>
      <c r="CD24" s="17">
        <f>IF(ISNA(MATCH(CONCATENATE(CD$4,$A24),'Výsledková listina'!$N:$N,0)),"",INDEX('Výsledková listina'!$C:$C,MATCH(CONCATENATE(CD$4,$A24),'Výsledková listina'!$N:$N,0),1))</f>
      </c>
      <c r="CE24" s="52">
        <f>IF(ISNA(MATCH(CONCATENATE(CD$4,$A24),'Výsledková listina'!$N:$N,0)),"",INDEX('Výsledková listina'!$P:$P,MATCH(CONCATENATE(CD$4,$A24),'Výsledková listina'!$N:$N,0),1))</f>
      </c>
      <c r="CF24" s="4"/>
      <c r="CG24" s="50">
        <f t="shared" si="14"/>
      </c>
      <c r="CH24" s="69"/>
    </row>
    <row r="25" spans="1:86" s="10" customFormat="1" ht="34.5" customHeight="1">
      <c r="A25" s="5">
        <v>20</v>
      </c>
      <c r="B25" s="17">
        <f>IF(ISNA(MATCH(CONCATENATE(B$4,$A25),'Výsledková listina'!$N:$N,0)),"",INDEX('Výsledková listina'!$C:$C,MATCH(CONCATENATE(B$4,$A25),'Výsledková listina'!$N:$N,0),1))</f>
      </c>
      <c r="C25" s="52">
        <f>IF(ISNA(MATCH(CONCATENATE(B$4,$A25),'Výsledková listina'!$N:$N,0)),"",INDEX('Výsledková listina'!$P:$P,MATCH(CONCATENATE(B$4,$A25),'Výsledková listina'!$N:$N,0),1))</f>
      </c>
      <c r="D25" s="4"/>
      <c r="E25" s="110"/>
      <c r="F25" s="50">
        <f t="shared" si="0"/>
      </c>
      <c r="G25" s="69"/>
      <c r="H25" s="17">
        <f>IF(ISNA(MATCH(CONCATENATE(H$4,$A25),'Výsledková listina'!$N:$N,0)),"",INDEX('Výsledková listina'!$C:$C,MATCH(CONCATENATE(H$4,$A25),'Výsledková listina'!$N:$N,0),1))</f>
      </c>
      <c r="I25" s="52">
        <f>IF(ISNA(MATCH(CONCATENATE(H$4,$A25),'Výsledková listina'!$N:$N,0)),"",INDEX('Výsledková listina'!$P:$P,MATCH(CONCATENATE(H$4,$A25),'Výsledková listina'!$N:$N,0),1))</f>
      </c>
      <c r="J25" s="4"/>
      <c r="K25" s="110"/>
      <c r="L25" s="50">
        <f t="shared" si="1"/>
      </c>
      <c r="M25" s="69"/>
      <c r="N25" s="17">
        <f>IF(ISNA(MATCH(CONCATENATE(N$4,$A25),'Výsledková listina'!$N:$N,0)),"",INDEX('Výsledková listina'!$C:$C,MATCH(CONCATENATE(N$4,$A25),'Výsledková listina'!$N:$N,0),1))</f>
      </c>
      <c r="O25" s="52">
        <f>IF(ISNA(MATCH(CONCATENATE(N$4,$A25),'Výsledková listina'!$N:$N,0)),"",INDEX('Výsledková listina'!$P:$P,MATCH(CONCATENATE(N$4,$A25),'Výsledková listina'!$N:$N,0),1))</f>
      </c>
      <c r="P25" s="4"/>
      <c r="Q25" s="110"/>
      <c r="R25" s="50">
        <f t="shared" si="2"/>
      </c>
      <c r="S25" s="69"/>
      <c r="T25" s="17">
        <f>IF(ISNA(MATCH(CONCATENATE(T$4,$A25),'Výsledková listina'!$N:$N,0)),"",INDEX('Výsledková listina'!$C:$C,MATCH(CONCATENATE(T$4,$A25),'Výsledková listina'!$N:$N,0),1))</f>
      </c>
      <c r="U25" s="52">
        <f>IF(ISNA(MATCH(CONCATENATE(T$4,$A25),'Výsledková listina'!$N:$N,0)),"",INDEX('Výsledková listina'!$P:$P,MATCH(CONCATENATE(T$4,$A25),'Výsledková listina'!$N:$N,0),1))</f>
      </c>
      <c r="V25" s="4"/>
      <c r="W25" s="110"/>
      <c r="X25" s="50">
        <f t="shared" si="3"/>
      </c>
      <c r="Y25" s="69"/>
      <c r="Z25" s="17">
        <f>IF(ISNA(MATCH(CONCATENATE(Z$4,$A25),'Výsledková listina'!$N:$N,0)),"",INDEX('Výsledková listina'!$C:$C,MATCH(CONCATENATE(Z$4,$A25),'Výsledková listina'!$N:$N,0),1))</f>
      </c>
      <c r="AA25" s="52">
        <f>IF(ISNA(MATCH(CONCATENATE(Z$4,$A25),'Výsledková listina'!$N:$N,0)),"",INDEX('Výsledková listina'!$P:$P,MATCH(CONCATENATE(Z$4,$A25),'Výsledková listina'!$N:$N,0),1))</f>
      </c>
      <c r="AB25" s="4"/>
      <c r="AC25" s="110"/>
      <c r="AD25" s="50">
        <f t="shared" si="4"/>
      </c>
      <c r="AE25" s="69"/>
      <c r="AF25" s="17">
        <f>IF(ISNA(MATCH(CONCATENATE(AF$4,$A25),'Výsledková listina'!$N:$N,0)),"",INDEX('Výsledková listina'!$C:$C,MATCH(CONCATENATE(AF$4,$A25),'Výsledková listina'!$N:$N,0),1))</f>
      </c>
      <c r="AG25" s="52">
        <f>IF(ISNA(MATCH(CONCATENATE(AF$4,$A25),'Výsledková listina'!$N:$N,0)),"",INDEX('Výsledková listina'!$P:$P,MATCH(CONCATENATE(AF$4,$A25),'Výsledková listina'!$N:$N,0),1))</f>
      </c>
      <c r="AH25" s="4"/>
      <c r="AI25" s="110"/>
      <c r="AJ25" s="50">
        <f t="shared" si="5"/>
      </c>
      <c r="AK25" s="69"/>
      <c r="AL25" s="17">
        <f>IF(ISNA(MATCH(CONCATENATE(AL$4,$A25),'Výsledková listina'!$N:$N,0)),"",INDEX('Výsledková listina'!$C:$C,MATCH(CONCATENATE(AL$4,$A25),'Výsledková listina'!$N:$N,0),1))</f>
      </c>
      <c r="AM25" s="52">
        <f>IF(ISNA(MATCH(CONCATENATE(AL$4,$A25),'Výsledková listina'!$N:$N,0)),"",INDEX('Výsledková listina'!$P:$P,MATCH(CONCATENATE(AL$4,$A25),'Výsledková listina'!$N:$N,0),1))</f>
      </c>
      <c r="AN25" s="4"/>
      <c r="AO25" s="110"/>
      <c r="AP25" s="50">
        <f t="shared" si="6"/>
      </c>
      <c r="AQ25" s="69"/>
      <c r="AR25" s="17">
        <f>IF(ISNA(MATCH(CONCATENATE(AR$4,$A25),'Výsledková listina'!$N:$N,0)),"",INDEX('Výsledková listina'!$C:$C,MATCH(CONCATENATE(AR$4,$A25),'Výsledková listina'!$N:$N,0),1))</f>
      </c>
      <c r="AS25" s="52">
        <f>IF(ISNA(MATCH(CONCATENATE(AR$4,$A25),'Výsledková listina'!$N:$N,0)),"",INDEX('Výsledková listina'!$P:$P,MATCH(CONCATENATE(AR$4,$A25),'Výsledková listina'!$N:$N,0),1))</f>
      </c>
      <c r="AT25" s="4"/>
      <c r="AU25" s="110"/>
      <c r="AV25" s="50">
        <f t="shared" si="7"/>
      </c>
      <c r="AW25" s="69"/>
      <c r="AX25" s="17">
        <f>IF(ISNA(MATCH(CONCATENATE(AX$4,$A25),'Výsledková listina'!$N:$N,0)),"",INDEX('Výsledková listina'!$C:$C,MATCH(CONCATENATE(AX$4,$A25),'Výsledková listina'!$N:$N,0),1))</f>
      </c>
      <c r="AY25" s="52">
        <f>IF(ISNA(MATCH(CONCATENATE(AX$4,$A25),'Výsledková listina'!$N:$N,0)),"",INDEX('Výsledková listina'!$P:$P,MATCH(CONCATENATE(AX$4,$A25),'Výsledková listina'!$N:$N,0),1))</f>
      </c>
      <c r="AZ25" s="4"/>
      <c r="BA25" s="110"/>
      <c r="BB25" s="50">
        <f t="shared" si="8"/>
      </c>
      <c r="BC25" s="69"/>
      <c r="BD25" s="17">
        <f>IF(ISNA(MATCH(CONCATENATE(BD$4,$A25),'Výsledková listina'!$N:$N,0)),"",INDEX('Výsledková listina'!$C:$C,MATCH(CONCATENATE(BD$4,$A25),'Výsledková listina'!$N:$N,0),1))</f>
      </c>
      <c r="BE25" s="52">
        <f>IF(ISNA(MATCH(CONCATENATE(BD$4,$A25),'Výsledková listina'!$N:$N,0)),"",INDEX('Výsledková listina'!$P:$P,MATCH(CONCATENATE(BD$4,$A25),'Výsledková listina'!$N:$N,0),1))</f>
      </c>
      <c r="BF25" s="4"/>
      <c r="BG25" s="110"/>
      <c r="BH25" s="50">
        <f t="shared" si="9"/>
      </c>
      <c r="BI25" s="69"/>
      <c r="BJ25" s="17">
        <f>IF(ISNA(MATCH(CONCATENATE(BJ$4,$A25),'Výsledková listina'!$N:$N,0)),"",INDEX('Výsledková listina'!$C:$C,MATCH(CONCATENATE(BJ$4,$A25),'Výsledková listina'!$N:$N,0),1))</f>
      </c>
      <c r="BK25" s="52">
        <f>IF(ISNA(MATCH(CONCATENATE(BJ$4,$A25),'Výsledková listina'!$N:$N,0)),"",INDEX('Výsledková listina'!$P:$P,MATCH(CONCATENATE(BJ$4,$A25),'Výsledková listina'!$N:$N,0),1))</f>
      </c>
      <c r="BL25" s="4"/>
      <c r="BM25" s="50">
        <f t="shared" si="10"/>
      </c>
      <c r="BN25" s="69"/>
      <c r="BO25" s="17">
        <f>IF(ISNA(MATCH(CONCATENATE(BO$4,$A25),'Výsledková listina'!$N:$N,0)),"",INDEX('Výsledková listina'!$C:$C,MATCH(CONCATENATE(BO$4,$A25),'Výsledková listina'!$N:$N,0),1))</f>
      </c>
      <c r="BP25" s="52">
        <f>IF(ISNA(MATCH(CONCATENATE(BO$4,$A25),'Výsledková listina'!$N:$N,0)),"",INDEX('Výsledková listina'!$P:$P,MATCH(CONCATENATE(BO$4,$A25),'Výsledková listina'!$N:$N,0),1))</f>
      </c>
      <c r="BQ25" s="4"/>
      <c r="BR25" s="50">
        <f t="shared" si="11"/>
      </c>
      <c r="BS25" s="69"/>
      <c r="BT25" s="17">
        <f>IF(ISNA(MATCH(CONCATENATE(BT$4,$A25),'Výsledková listina'!$N:$N,0)),"",INDEX('Výsledková listina'!$C:$C,MATCH(CONCATENATE(BT$4,$A25),'Výsledková listina'!$N:$N,0),1))</f>
      </c>
      <c r="BU25" s="52">
        <f>IF(ISNA(MATCH(CONCATENATE(BT$4,$A25),'Výsledková listina'!$N:$N,0)),"",INDEX('Výsledková listina'!$P:$P,MATCH(CONCATENATE(BT$4,$A25),'Výsledková listina'!$N:$N,0),1))</f>
      </c>
      <c r="BV25" s="4"/>
      <c r="BW25" s="50">
        <f t="shared" si="12"/>
      </c>
      <c r="BX25" s="69"/>
      <c r="BY25" s="17">
        <f>IF(ISNA(MATCH(CONCATENATE(BY$4,$A25),'Výsledková listina'!$N:$N,0)),"",INDEX('Výsledková listina'!$C:$C,MATCH(CONCATENATE(BY$4,$A25),'Výsledková listina'!$N:$N,0),1))</f>
      </c>
      <c r="BZ25" s="52">
        <f>IF(ISNA(MATCH(CONCATENATE(BY$4,$A25),'Výsledková listina'!$N:$N,0)),"",INDEX('Výsledková listina'!$P:$P,MATCH(CONCATENATE(BY$4,$A25),'Výsledková listina'!$N:$N,0),1))</f>
      </c>
      <c r="CA25" s="4"/>
      <c r="CB25" s="50">
        <f t="shared" si="13"/>
      </c>
      <c r="CC25" s="69"/>
      <c r="CD25" s="17">
        <f>IF(ISNA(MATCH(CONCATENATE(CD$4,$A25),'Výsledková listina'!$N:$N,0)),"",INDEX('Výsledková listina'!$C:$C,MATCH(CONCATENATE(CD$4,$A25),'Výsledková listina'!$N:$N,0),1))</f>
      </c>
      <c r="CE25" s="52">
        <f>IF(ISNA(MATCH(CONCATENATE(CD$4,$A25),'Výsledková listina'!$N:$N,0)),"",INDEX('Výsledková listina'!$P:$P,MATCH(CONCATENATE(CD$4,$A25),'Výsledková listina'!$N:$N,0),1))</f>
      </c>
      <c r="CF25" s="4"/>
      <c r="CG25" s="50">
        <f t="shared" si="14"/>
      </c>
      <c r="CH25" s="69"/>
    </row>
    <row r="26" spans="1:86" s="10" customFormat="1" ht="34.5" customHeight="1">
      <c r="A26" s="5">
        <v>21</v>
      </c>
      <c r="B26" s="17">
        <f>IF(ISNA(MATCH(CONCATENATE(B$4,$A26),'Výsledková listina'!$N:$N,0)),"",INDEX('Výsledková listina'!$C:$C,MATCH(CONCATENATE(B$4,$A26),'Výsledková listina'!$N:$N,0),1))</f>
      </c>
      <c r="C26" s="52">
        <f>IF(ISNA(MATCH(CONCATENATE(B$4,$A26),'Výsledková listina'!$N:$N,0)),"",INDEX('Výsledková listina'!$P:$P,MATCH(CONCATENATE(B$4,$A26),'Výsledková listina'!$N:$N,0),1))</f>
      </c>
      <c r="D26" s="4"/>
      <c r="E26" s="110"/>
      <c r="F26" s="50">
        <f t="shared" si="0"/>
      </c>
      <c r="G26" s="69"/>
      <c r="H26" s="17">
        <f>IF(ISNA(MATCH(CONCATENATE(H$4,$A26),'Výsledková listina'!$N:$N,0)),"",INDEX('Výsledková listina'!$C:$C,MATCH(CONCATENATE(H$4,$A26),'Výsledková listina'!$N:$N,0),1))</f>
      </c>
      <c r="I26" s="52">
        <f>IF(ISNA(MATCH(CONCATENATE(H$4,$A26),'Výsledková listina'!$N:$N,0)),"",INDEX('Výsledková listina'!$P:$P,MATCH(CONCATENATE(H$4,$A26),'Výsledková listina'!$N:$N,0),1))</f>
      </c>
      <c r="J26" s="4"/>
      <c r="K26" s="110"/>
      <c r="L26" s="50">
        <f t="shared" si="1"/>
      </c>
      <c r="M26" s="69"/>
      <c r="N26" s="17">
        <f>IF(ISNA(MATCH(CONCATENATE(N$4,$A26),'Výsledková listina'!$N:$N,0)),"",INDEX('Výsledková listina'!$C:$C,MATCH(CONCATENATE(N$4,$A26),'Výsledková listina'!$N:$N,0),1))</f>
      </c>
      <c r="O26" s="52">
        <f>IF(ISNA(MATCH(CONCATENATE(N$4,$A26),'Výsledková listina'!$N:$N,0)),"",INDEX('Výsledková listina'!$P:$P,MATCH(CONCATENATE(N$4,$A26),'Výsledková listina'!$N:$N,0),1))</f>
      </c>
      <c r="P26" s="4"/>
      <c r="Q26" s="110"/>
      <c r="R26" s="50">
        <f t="shared" si="2"/>
      </c>
      <c r="S26" s="69"/>
      <c r="T26" s="17">
        <f>IF(ISNA(MATCH(CONCATENATE(T$4,$A26),'Výsledková listina'!$N:$N,0)),"",INDEX('Výsledková listina'!$C:$C,MATCH(CONCATENATE(T$4,$A26),'Výsledková listina'!$N:$N,0),1))</f>
      </c>
      <c r="U26" s="52">
        <f>IF(ISNA(MATCH(CONCATENATE(T$4,$A26),'Výsledková listina'!$N:$N,0)),"",INDEX('Výsledková listina'!$P:$P,MATCH(CONCATENATE(T$4,$A26),'Výsledková listina'!$N:$N,0),1))</f>
      </c>
      <c r="V26" s="4"/>
      <c r="W26" s="110"/>
      <c r="X26" s="50">
        <f t="shared" si="3"/>
      </c>
      <c r="Y26" s="69"/>
      <c r="Z26" s="17">
        <f>IF(ISNA(MATCH(CONCATENATE(Z$4,$A26),'Výsledková listina'!$N:$N,0)),"",INDEX('Výsledková listina'!$C:$C,MATCH(CONCATENATE(Z$4,$A26),'Výsledková listina'!$N:$N,0),1))</f>
      </c>
      <c r="AA26" s="52">
        <f>IF(ISNA(MATCH(CONCATENATE(Z$4,$A26),'Výsledková listina'!$N:$N,0)),"",INDEX('Výsledková listina'!$P:$P,MATCH(CONCATENATE(Z$4,$A26),'Výsledková listina'!$N:$N,0),1))</f>
      </c>
      <c r="AB26" s="4"/>
      <c r="AC26" s="110"/>
      <c r="AD26" s="50">
        <f t="shared" si="4"/>
      </c>
      <c r="AE26" s="69"/>
      <c r="AF26" s="17">
        <f>IF(ISNA(MATCH(CONCATENATE(AF$4,$A26),'Výsledková listina'!$N:$N,0)),"",INDEX('Výsledková listina'!$C:$C,MATCH(CONCATENATE(AF$4,$A26),'Výsledková listina'!$N:$N,0),1))</f>
      </c>
      <c r="AG26" s="52">
        <f>IF(ISNA(MATCH(CONCATENATE(AF$4,$A26),'Výsledková listina'!$N:$N,0)),"",INDEX('Výsledková listina'!$P:$P,MATCH(CONCATENATE(AF$4,$A26),'Výsledková listina'!$N:$N,0),1))</f>
      </c>
      <c r="AH26" s="4"/>
      <c r="AI26" s="110"/>
      <c r="AJ26" s="50">
        <f t="shared" si="5"/>
      </c>
      <c r="AK26" s="69"/>
      <c r="AL26" s="17">
        <f>IF(ISNA(MATCH(CONCATENATE(AL$4,$A26),'Výsledková listina'!$N:$N,0)),"",INDEX('Výsledková listina'!$C:$C,MATCH(CONCATENATE(AL$4,$A26),'Výsledková listina'!$N:$N,0),1))</f>
      </c>
      <c r="AM26" s="52">
        <f>IF(ISNA(MATCH(CONCATENATE(AL$4,$A26),'Výsledková listina'!$N:$N,0)),"",INDEX('Výsledková listina'!$P:$P,MATCH(CONCATENATE(AL$4,$A26),'Výsledková listina'!$N:$N,0),1))</f>
      </c>
      <c r="AN26" s="4"/>
      <c r="AO26" s="110"/>
      <c r="AP26" s="50">
        <f t="shared" si="6"/>
      </c>
      <c r="AQ26" s="69"/>
      <c r="AR26" s="17">
        <f>IF(ISNA(MATCH(CONCATENATE(AR$4,$A26),'Výsledková listina'!$N:$N,0)),"",INDEX('Výsledková listina'!$C:$C,MATCH(CONCATENATE(AR$4,$A26),'Výsledková listina'!$N:$N,0),1))</f>
      </c>
      <c r="AS26" s="52">
        <f>IF(ISNA(MATCH(CONCATENATE(AR$4,$A26),'Výsledková listina'!$N:$N,0)),"",INDEX('Výsledková listina'!$P:$P,MATCH(CONCATENATE(AR$4,$A26),'Výsledková listina'!$N:$N,0),1))</f>
      </c>
      <c r="AT26" s="4"/>
      <c r="AU26" s="110"/>
      <c r="AV26" s="50">
        <f t="shared" si="7"/>
      </c>
      <c r="AW26" s="69"/>
      <c r="AX26" s="17">
        <f>IF(ISNA(MATCH(CONCATENATE(AX$4,$A26),'Výsledková listina'!$N:$N,0)),"",INDEX('Výsledková listina'!$C:$C,MATCH(CONCATENATE(AX$4,$A26),'Výsledková listina'!$N:$N,0),1))</f>
      </c>
      <c r="AY26" s="52">
        <f>IF(ISNA(MATCH(CONCATENATE(AX$4,$A26),'Výsledková listina'!$N:$N,0)),"",INDEX('Výsledková listina'!$P:$P,MATCH(CONCATENATE(AX$4,$A26),'Výsledková listina'!$N:$N,0),1))</f>
      </c>
      <c r="AZ26" s="4"/>
      <c r="BA26" s="110"/>
      <c r="BB26" s="50">
        <f t="shared" si="8"/>
      </c>
      <c r="BC26" s="69"/>
      <c r="BD26" s="17">
        <f>IF(ISNA(MATCH(CONCATENATE(BD$4,$A26),'Výsledková listina'!$N:$N,0)),"",INDEX('Výsledková listina'!$C:$C,MATCH(CONCATENATE(BD$4,$A26),'Výsledková listina'!$N:$N,0),1))</f>
      </c>
      <c r="BE26" s="52">
        <f>IF(ISNA(MATCH(CONCATENATE(BD$4,$A26),'Výsledková listina'!$N:$N,0)),"",INDEX('Výsledková listina'!$P:$P,MATCH(CONCATENATE(BD$4,$A26),'Výsledková listina'!$N:$N,0),1))</f>
      </c>
      <c r="BF26" s="4"/>
      <c r="BG26" s="110"/>
      <c r="BH26" s="50">
        <f t="shared" si="9"/>
      </c>
      <c r="BI26" s="69"/>
      <c r="BJ26" s="17">
        <f>IF(ISNA(MATCH(CONCATENATE(BJ$4,$A26),'Výsledková listina'!$N:$N,0)),"",INDEX('Výsledková listina'!$C:$C,MATCH(CONCATENATE(BJ$4,$A26),'Výsledková listina'!$N:$N,0),1))</f>
      </c>
      <c r="BK26" s="52">
        <f>IF(ISNA(MATCH(CONCATENATE(BJ$4,$A26),'Výsledková listina'!$N:$N,0)),"",INDEX('Výsledková listina'!$P:$P,MATCH(CONCATENATE(BJ$4,$A26),'Výsledková listina'!$N:$N,0),1))</f>
      </c>
      <c r="BL26" s="4"/>
      <c r="BM26" s="50">
        <f t="shared" si="10"/>
      </c>
      <c r="BN26" s="69"/>
      <c r="BO26" s="17">
        <f>IF(ISNA(MATCH(CONCATENATE(BO$4,$A26),'Výsledková listina'!$N:$N,0)),"",INDEX('Výsledková listina'!$C:$C,MATCH(CONCATENATE(BO$4,$A26),'Výsledková listina'!$N:$N,0),1))</f>
      </c>
      <c r="BP26" s="52">
        <f>IF(ISNA(MATCH(CONCATENATE(BO$4,$A26),'Výsledková listina'!$N:$N,0)),"",INDEX('Výsledková listina'!$P:$P,MATCH(CONCATENATE(BO$4,$A26),'Výsledková listina'!$N:$N,0),1))</f>
      </c>
      <c r="BQ26" s="4"/>
      <c r="BR26" s="50">
        <f t="shared" si="11"/>
      </c>
      <c r="BS26" s="69"/>
      <c r="BT26" s="17">
        <f>IF(ISNA(MATCH(CONCATENATE(BT$4,$A26),'Výsledková listina'!$N:$N,0)),"",INDEX('Výsledková listina'!$C:$C,MATCH(CONCATENATE(BT$4,$A26),'Výsledková listina'!$N:$N,0),1))</f>
      </c>
      <c r="BU26" s="52">
        <f>IF(ISNA(MATCH(CONCATENATE(BT$4,$A26),'Výsledková listina'!$N:$N,0)),"",INDEX('Výsledková listina'!$P:$P,MATCH(CONCATENATE(BT$4,$A26),'Výsledková listina'!$N:$N,0),1))</f>
      </c>
      <c r="BV26" s="4"/>
      <c r="BW26" s="50">
        <f t="shared" si="12"/>
      </c>
      <c r="BX26" s="69"/>
      <c r="BY26" s="17">
        <f>IF(ISNA(MATCH(CONCATENATE(BY$4,$A26),'Výsledková listina'!$N:$N,0)),"",INDEX('Výsledková listina'!$C:$C,MATCH(CONCATENATE(BY$4,$A26),'Výsledková listina'!$N:$N,0),1))</f>
      </c>
      <c r="BZ26" s="52">
        <f>IF(ISNA(MATCH(CONCATENATE(BY$4,$A26),'Výsledková listina'!$N:$N,0)),"",INDEX('Výsledková listina'!$P:$P,MATCH(CONCATENATE(BY$4,$A26),'Výsledková listina'!$N:$N,0),1))</f>
      </c>
      <c r="CA26" s="4"/>
      <c r="CB26" s="50">
        <f t="shared" si="13"/>
      </c>
      <c r="CC26" s="69"/>
      <c r="CD26" s="17">
        <f>IF(ISNA(MATCH(CONCATENATE(CD$4,$A26),'Výsledková listina'!$N:$N,0)),"",INDEX('Výsledková listina'!$C:$C,MATCH(CONCATENATE(CD$4,$A26),'Výsledková listina'!$N:$N,0),1))</f>
      </c>
      <c r="CE26" s="52">
        <f>IF(ISNA(MATCH(CONCATENATE(CD$4,$A26),'Výsledková listina'!$N:$N,0)),"",INDEX('Výsledková listina'!$P:$P,MATCH(CONCATENATE(CD$4,$A26),'Výsledková listina'!$N:$N,0),1))</f>
      </c>
      <c r="CF26" s="4"/>
      <c r="CG26" s="50">
        <f t="shared" si="14"/>
      </c>
      <c r="CH26" s="69"/>
    </row>
    <row r="27" spans="1:86" s="10" customFormat="1" ht="34.5" customHeight="1">
      <c r="A27" s="5">
        <v>22</v>
      </c>
      <c r="B27" s="17">
        <f>IF(ISNA(MATCH(CONCATENATE(B$4,$A27),'Výsledková listina'!$N:$N,0)),"",INDEX('Výsledková listina'!$C:$C,MATCH(CONCATENATE(B$4,$A27),'Výsledková listina'!$N:$N,0),1))</f>
      </c>
      <c r="C27" s="52">
        <f>IF(ISNA(MATCH(CONCATENATE(B$4,$A27),'Výsledková listina'!$N:$N,0)),"",INDEX('Výsledková listina'!$P:$P,MATCH(CONCATENATE(B$4,$A27),'Výsledková listina'!$N:$N,0),1))</f>
      </c>
      <c r="D27" s="4"/>
      <c r="E27" s="110"/>
      <c r="F27" s="50">
        <f t="shared" si="0"/>
      </c>
      <c r="G27" s="69"/>
      <c r="H27" s="17">
        <f>IF(ISNA(MATCH(CONCATENATE(H$4,$A27),'Výsledková listina'!$N:$N,0)),"",INDEX('Výsledková listina'!$C:$C,MATCH(CONCATENATE(H$4,$A27),'Výsledková listina'!$N:$N,0),1))</f>
      </c>
      <c r="I27" s="52">
        <f>IF(ISNA(MATCH(CONCATENATE(H$4,$A27),'Výsledková listina'!$N:$N,0)),"",INDEX('Výsledková listina'!$P:$P,MATCH(CONCATENATE(H$4,$A27),'Výsledková listina'!$N:$N,0),1))</f>
      </c>
      <c r="J27" s="4"/>
      <c r="K27" s="110"/>
      <c r="L27" s="50">
        <f t="shared" si="1"/>
      </c>
      <c r="M27" s="69"/>
      <c r="N27" s="17">
        <f>IF(ISNA(MATCH(CONCATENATE(N$4,$A27),'Výsledková listina'!$N:$N,0)),"",INDEX('Výsledková listina'!$C:$C,MATCH(CONCATENATE(N$4,$A27),'Výsledková listina'!$N:$N,0),1))</f>
      </c>
      <c r="O27" s="52">
        <f>IF(ISNA(MATCH(CONCATENATE(N$4,$A27),'Výsledková listina'!$N:$N,0)),"",INDEX('Výsledková listina'!$P:$P,MATCH(CONCATENATE(N$4,$A27),'Výsledková listina'!$N:$N,0),1))</f>
      </c>
      <c r="P27" s="4"/>
      <c r="Q27" s="110"/>
      <c r="R27" s="50">
        <f t="shared" si="2"/>
      </c>
      <c r="S27" s="69"/>
      <c r="T27" s="17">
        <f>IF(ISNA(MATCH(CONCATENATE(T$4,$A27),'Výsledková listina'!$N:$N,0)),"",INDEX('Výsledková listina'!$C:$C,MATCH(CONCATENATE(T$4,$A27),'Výsledková listina'!$N:$N,0),1))</f>
      </c>
      <c r="U27" s="52">
        <f>IF(ISNA(MATCH(CONCATENATE(T$4,$A27),'Výsledková listina'!$N:$N,0)),"",INDEX('Výsledková listina'!$P:$P,MATCH(CONCATENATE(T$4,$A27),'Výsledková listina'!$N:$N,0),1))</f>
      </c>
      <c r="V27" s="4"/>
      <c r="W27" s="110"/>
      <c r="X27" s="50">
        <f t="shared" si="3"/>
      </c>
      <c r="Y27" s="69"/>
      <c r="Z27" s="17">
        <f>IF(ISNA(MATCH(CONCATENATE(Z$4,$A27),'Výsledková listina'!$N:$N,0)),"",INDEX('Výsledková listina'!$C:$C,MATCH(CONCATENATE(Z$4,$A27),'Výsledková listina'!$N:$N,0),1))</f>
      </c>
      <c r="AA27" s="52">
        <f>IF(ISNA(MATCH(CONCATENATE(Z$4,$A27),'Výsledková listina'!$N:$N,0)),"",INDEX('Výsledková listina'!$P:$P,MATCH(CONCATENATE(Z$4,$A27),'Výsledková listina'!$N:$N,0),1))</f>
      </c>
      <c r="AB27" s="4"/>
      <c r="AC27" s="110"/>
      <c r="AD27" s="50">
        <f t="shared" si="4"/>
      </c>
      <c r="AE27" s="69"/>
      <c r="AF27" s="17">
        <f>IF(ISNA(MATCH(CONCATENATE(AF$4,$A27),'Výsledková listina'!$N:$N,0)),"",INDEX('Výsledková listina'!$C:$C,MATCH(CONCATENATE(AF$4,$A27),'Výsledková listina'!$N:$N,0),1))</f>
      </c>
      <c r="AG27" s="52">
        <f>IF(ISNA(MATCH(CONCATENATE(AF$4,$A27),'Výsledková listina'!$N:$N,0)),"",INDEX('Výsledková listina'!$P:$P,MATCH(CONCATENATE(AF$4,$A27),'Výsledková listina'!$N:$N,0),1))</f>
      </c>
      <c r="AH27" s="4"/>
      <c r="AI27" s="110"/>
      <c r="AJ27" s="50">
        <f t="shared" si="5"/>
      </c>
      <c r="AK27" s="69"/>
      <c r="AL27" s="17">
        <f>IF(ISNA(MATCH(CONCATENATE(AL$4,$A27),'Výsledková listina'!$N:$N,0)),"",INDEX('Výsledková listina'!$C:$C,MATCH(CONCATENATE(AL$4,$A27),'Výsledková listina'!$N:$N,0),1))</f>
      </c>
      <c r="AM27" s="52">
        <f>IF(ISNA(MATCH(CONCATENATE(AL$4,$A27),'Výsledková listina'!$N:$N,0)),"",INDEX('Výsledková listina'!$P:$P,MATCH(CONCATENATE(AL$4,$A27),'Výsledková listina'!$N:$N,0),1))</f>
      </c>
      <c r="AN27" s="4"/>
      <c r="AO27" s="110"/>
      <c r="AP27" s="50">
        <f t="shared" si="6"/>
      </c>
      <c r="AQ27" s="69"/>
      <c r="AR27" s="17">
        <f>IF(ISNA(MATCH(CONCATENATE(AR$4,$A27),'Výsledková listina'!$N:$N,0)),"",INDEX('Výsledková listina'!$C:$C,MATCH(CONCATENATE(AR$4,$A27),'Výsledková listina'!$N:$N,0),1))</f>
      </c>
      <c r="AS27" s="52">
        <f>IF(ISNA(MATCH(CONCATENATE(AR$4,$A27),'Výsledková listina'!$N:$N,0)),"",INDEX('Výsledková listina'!$P:$P,MATCH(CONCATENATE(AR$4,$A27),'Výsledková listina'!$N:$N,0),1))</f>
      </c>
      <c r="AT27" s="4"/>
      <c r="AU27" s="110"/>
      <c r="AV27" s="50">
        <f t="shared" si="7"/>
      </c>
      <c r="AW27" s="69"/>
      <c r="AX27" s="17">
        <f>IF(ISNA(MATCH(CONCATENATE(AX$4,$A27),'Výsledková listina'!$N:$N,0)),"",INDEX('Výsledková listina'!$C:$C,MATCH(CONCATENATE(AX$4,$A27),'Výsledková listina'!$N:$N,0),1))</f>
      </c>
      <c r="AY27" s="52">
        <f>IF(ISNA(MATCH(CONCATENATE(AX$4,$A27),'Výsledková listina'!$N:$N,0)),"",INDEX('Výsledková listina'!$P:$P,MATCH(CONCATENATE(AX$4,$A27),'Výsledková listina'!$N:$N,0),1))</f>
      </c>
      <c r="AZ27" s="4"/>
      <c r="BA27" s="110"/>
      <c r="BB27" s="50">
        <f t="shared" si="8"/>
      </c>
      <c r="BC27" s="69"/>
      <c r="BD27" s="17">
        <f>IF(ISNA(MATCH(CONCATENATE(BD$4,$A27),'Výsledková listina'!$N:$N,0)),"",INDEX('Výsledková listina'!$C:$C,MATCH(CONCATENATE(BD$4,$A27),'Výsledková listina'!$N:$N,0),1))</f>
      </c>
      <c r="BE27" s="52">
        <f>IF(ISNA(MATCH(CONCATENATE(BD$4,$A27),'Výsledková listina'!$N:$N,0)),"",INDEX('Výsledková listina'!$P:$P,MATCH(CONCATENATE(BD$4,$A27),'Výsledková listina'!$N:$N,0),1))</f>
      </c>
      <c r="BF27" s="4"/>
      <c r="BG27" s="110"/>
      <c r="BH27" s="50">
        <f t="shared" si="9"/>
      </c>
      <c r="BI27" s="69"/>
      <c r="BJ27" s="17">
        <f>IF(ISNA(MATCH(CONCATENATE(BJ$4,$A27),'Výsledková listina'!$N:$N,0)),"",INDEX('Výsledková listina'!$C:$C,MATCH(CONCATENATE(BJ$4,$A27),'Výsledková listina'!$N:$N,0),1))</f>
      </c>
      <c r="BK27" s="52">
        <f>IF(ISNA(MATCH(CONCATENATE(BJ$4,$A27),'Výsledková listina'!$N:$N,0)),"",INDEX('Výsledková listina'!$P:$P,MATCH(CONCATENATE(BJ$4,$A27),'Výsledková listina'!$N:$N,0),1))</f>
      </c>
      <c r="BL27" s="4"/>
      <c r="BM27" s="50">
        <f t="shared" si="10"/>
      </c>
      <c r="BN27" s="69"/>
      <c r="BO27" s="17">
        <f>IF(ISNA(MATCH(CONCATENATE(BO$4,$A27),'Výsledková listina'!$N:$N,0)),"",INDEX('Výsledková listina'!$C:$C,MATCH(CONCATENATE(BO$4,$A27),'Výsledková listina'!$N:$N,0),1))</f>
      </c>
      <c r="BP27" s="52">
        <f>IF(ISNA(MATCH(CONCATENATE(BO$4,$A27),'Výsledková listina'!$N:$N,0)),"",INDEX('Výsledková listina'!$P:$P,MATCH(CONCATENATE(BO$4,$A27),'Výsledková listina'!$N:$N,0),1))</f>
      </c>
      <c r="BQ27" s="4"/>
      <c r="BR27" s="50">
        <f t="shared" si="11"/>
      </c>
      <c r="BS27" s="69"/>
      <c r="BT27" s="17">
        <f>IF(ISNA(MATCH(CONCATENATE(BT$4,$A27),'Výsledková listina'!$N:$N,0)),"",INDEX('Výsledková listina'!$C:$C,MATCH(CONCATENATE(BT$4,$A27),'Výsledková listina'!$N:$N,0),1))</f>
      </c>
      <c r="BU27" s="52">
        <f>IF(ISNA(MATCH(CONCATENATE(BT$4,$A27),'Výsledková listina'!$N:$N,0)),"",INDEX('Výsledková listina'!$P:$P,MATCH(CONCATENATE(BT$4,$A27),'Výsledková listina'!$N:$N,0),1))</f>
      </c>
      <c r="BV27" s="4"/>
      <c r="BW27" s="50">
        <f t="shared" si="12"/>
      </c>
      <c r="BX27" s="69"/>
      <c r="BY27" s="17">
        <f>IF(ISNA(MATCH(CONCATENATE(BY$4,$A27),'Výsledková listina'!$N:$N,0)),"",INDEX('Výsledková listina'!$C:$C,MATCH(CONCATENATE(BY$4,$A27),'Výsledková listina'!$N:$N,0),1))</f>
      </c>
      <c r="BZ27" s="52">
        <f>IF(ISNA(MATCH(CONCATENATE(BY$4,$A27),'Výsledková listina'!$N:$N,0)),"",INDEX('Výsledková listina'!$P:$P,MATCH(CONCATENATE(BY$4,$A27),'Výsledková listina'!$N:$N,0),1))</f>
      </c>
      <c r="CA27" s="4"/>
      <c r="CB27" s="50">
        <f t="shared" si="13"/>
      </c>
      <c r="CC27" s="69"/>
      <c r="CD27" s="17">
        <f>IF(ISNA(MATCH(CONCATENATE(CD$4,$A27),'Výsledková listina'!$N:$N,0)),"",INDEX('Výsledková listina'!$C:$C,MATCH(CONCATENATE(CD$4,$A27),'Výsledková listina'!$N:$N,0),1))</f>
      </c>
      <c r="CE27" s="52">
        <f>IF(ISNA(MATCH(CONCATENATE(CD$4,$A27),'Výsledková listina'!$N:$N,0)),"",INDEX('Výsledková listina'!$P:$P,MATCH(CONCATENATE(CD$4,$A27),'Výsledková listina'!$N:$N,0),1))</f>
      </c>
      <c r="CF27" s="4"/>
      <c r="CG27" s="50">
        <f t="shared" si="14"/>
      </c>
      <c r="CH27" s="69"/>
    </row>
    <row r="28" spans="1:86" s="10" customFormat="1" ht="34.5" customHeight="1">
      <c r="A28" s="5">
        <v>23</v>
      </c>
      <c r="B28" s="17">
        <f>IF(ISNA(MATCH(CONCATENATE(B$4,$A28),'Výsledková listina'!$N:$N,0)),"",INDEX('Výsledková listina'!$C:$C,MATCH(CONCATENATE(B$4,$A28),'Výsledková listina'!$N:$N,0),1))</f>
      </c>
      <c r="C28" s="52">
        <f>IF(ISNA(MATCH(CONCATENATE(B$4,$A28),'Výsledková listina'!$N:$N,0)),"",INDEX('Výsledková listina'!$P:$P,MATCH(CONCATENATE(B$4,$A28),'Výsledková listina'!$N:$N,0),1))</f>
      </c>
      <c r="D28" s="4"/>
      <c r="E28" s="110"/>
      <c r="F28" s="50">
        <f t="shared" si="0"/>
      </c>
      <c r="G28" s="69"/>
      <c r="H28" s="17">
        <f>IF(ISNA(MATCH(CONCATENATE(H$4,$A28),'Výsledková listina'!$N:$N,0)),"",INDEX('Výsledková listina'!$C:$C,MATCH(CONCATENATE(H$4,$A28),'Výsledková listina'!$N:$N,0),1))</f>
      </c>
      <c r="I28" s="52">
        <f>IF(ISNA(MATCH(CONCATENATE(H$4,$A28),'Výsledková listina'!$N:$N,0)),"",INDEX('Výsledková listina'!$P:$P,MATCH(CONCATENATE(H$4,$A28),'Výsledková listina'!$N:$N,0),1))</f>
      </c>
      <c r="J28" s="4"/>
      <c r="K28" s="110"/>
      <c r="L28" s="50">
        <f t="shared" si="1"/>
      </c>
      <c r="M28" s="69"/>
      <c r="N28" s="17">
        <f>IF(ISNA(MATCH(CONCATENATE(N$4,$A28),'Výsledková listina'!$N:$N,0)),"",INDEX('Výsledková listina'!$C:$C,MATCH(CONCATENATE(N$4,$A28),'Výsledková listina'!$N:$N,0),1))</f>
      </c>
      <c r="O28" s="52">
        <f>IF(ISNA(MATCH(CONCATENATE(N$4,$A28),'Výsledková listina'!$N:$N,0)),"",INDEX('Výsledková listina'!$P:$P,MATCH(CONCATENATE(N$4,$A28),'Výsledková listina'!$N:$N,0),1))</f>
      </c>
      <c r="P28" s="4"/>
      <c r="Q28" s="110"/>
      <c r="R28" s="50">
        <f t="shared" si="2"/>
      </c>
      <c r="S28" s="69"/>
      <c r="T28" s="17">
        <f>IF(ISNA(MATCH(CONCATENATE(T$4,$A28),'Výsledková listina'!$N:$N,0)),"",INDEX('Výsledková listina'!$C:$C,MATCH(CONCATENATE(T$4,$A28),'Výsledková listina'!$N:$N,0),1))</f>
      </c>
      <c r="U28" s="52">
        <f>IF(ISNA(MATCH(CONCATENATE(T$4,$A28),'Výsledková listina'!$N:$N,0)),"",INDEX('Výsledková listina'!$P:$P,MATCH(CONCATENATE(T$4,$A28),'Výsledková listina'!$N:$N,0),1))</f>
      </c>
      <c r="V28" s="4"/>
      <c r="W28" s="110"/>
      <c r="X28" s="50">
        <f t="shared" si="3"/>
      </c>
      <c r="Y28" s="69"/>
      <c r="Z28" s="17">
        <f>IF(ISNA(MATCH(CONCATENATE(Z$4,$A28),'Výsledková listina'!$N:$N,0)),"",INDEX('Výsledková listina'!$C:$C,MATCH(CONCATENATE(Z$4,$A28),'Výsledková listina'!$N:$N,0),1))</f>
      </c>
      <c r="AA28" s="52">
        <f>IF(ISNA(MATCH(CONCATENATE(Z$4,$A28),'Výsledková listina'!$N:$N,0)),"",INDEX('Výsledková listina'!$P:$P,MATCH(CONCATENATE(Z$4,$A28),'Výsledková listina'!$N:$N,0),1))</f>
      </c>
      <c r="AB28" s="4"/>
      <c r="AC28" s="110"/>
      <c r="AD28" s="50">
        <f t="shared" si="4"/>
      </c>
      <c r="AE28" s="69"/>
      <c r="AF28" s="17">
        <f>IF(ISNA(MATCH(CONCATENATE(AF$4,$A28),'Výsledková listina'!$N:$N,0)),"",INDEX('Výsledková listina'!$C:$C,MATCH(CONCATENATE(AF$4,$A28),'Výsledková listina'!$N:$N,0),1))</f>
      </c>
      <c r="AG28" s="52">
        <f>IF(ISNA(MATCH(CONCATENATE(AF$4,$A28),'Výsledková listina'!$N:$N,0)),"",INDEX('Výsledková listina'!$P:$P,MATCH(CONCATENATE(AF$4,$A28),'Výsledková listina'!$N:$N,0),1))</f>
      </c>
      <c r="AH28" s="4"/>
      <c r="AI28" s="110"/>
      <c r="AJ28" s="50">
        <f t="shared" si="5"/>
      </c>
      <c r="AK28" s="69"/>
      <c r="AL28" s="17">
        <f>IF(ISNA(MATCH(CONCATENATE(AL$4,$A28),'Výsledková listina'!$N:$N,0)),"",INDEX('Výsledková listina'!$C:$C,MATCH(CONCATENATE(AL$4,$A28),'Výsledková listina'!$N:$N,0),1))</f>
      </c>
      <c r="AM28" s="52">
        <f>IF(ISNA(MATCH(CONCATENATE(AL$4,$A28),'Výsledková listina'!$N:$N,0)),"",INDEX('Výsledková listina'!$P:$P,MATCH(CONCATENATE(AL$4,$A28),'Výsledková listina'!$N:$N,0),1))</f>
      </c>
      <c r="AN28" s="4"/>
      <c r="AO28" s="110"/>
      <c r="AP28" s="50">
        <f t="shared" si="6"/>
      </c>
      <c r="AQ28" s="69"/>
      <c r="AR28" s="17">
        <f>IF(ISNA(MATCH(CONCATENATE(AR$4,$A28),'Výsledková listina'!$N:$N,0)),"",INDEX('Výsledková listina'!$C:$C,MATCH(CONCATENATE(AR$4,$A28),'Výsledková listina'!$N:$N,0),1))</f>
      </c>
      <c r="AS28" s="52">
        <f>IF(ISNA(MATCH(CONCATENATE(AR$4,$A28),'Výsledková listina'!$N:$N,0)),"",INDEX('Výsledková listina'!$P:$P,MATCH(CONCATENATE(AR$4,$A28),'Výsledková listina'!$N:$N,0),1))</f>
      </c>
      <c r="AT28" s="4"/>
      <c r="AU28" s="110"/>
      <c r="AV28" s="50">
        <f t="shared" si="7"/>
      </c>
      <c r="AW28" s="69"/>
      <c r="AX28" s="17">
        <f>IF(ISNA(MATCH(CONCATENATE(AX$4,$A28),'Výsledková listina'!$N:$N,0)),"",INDEX('Výsledková listina'!$C:$C,MATCH(CONCATENATE(AX$4,$A28),'Výsledková listina'!$N:$N,0),1))</f>
      </c>
      <c r="AY28" s="52">
        <f>IF(ISNA(MATCH(CONCATENATE(AX$4,$A28),'Výsledková listina'!$N:$N,0)),"",INDEX('Výsledková listina'!$P:$P,MATCH(CONCATENATE(AX$4,$A28),'Výsledková listina'!$N:$N,0),1))</f>
      </c>
      <c r="AZ28" s="4"/>
      <c r="BA28" s="110"/>
      <c r="BB28" s="50">
        <f t="shared" si="8"/>
      </c>
      <c r="BC28" s="69"/>
      <c r="BD28" s="17">
        <f>IF(ISNA(MATCH(CONCATENATE(BD$4,$A28),'Výsledková listina'!$N:$N,0)),"",INDEX('Výsledková listina'!$C:$C,MATCH(CONCATENATE(BD$4,$A28),'Výsledková listina'!$N:$N,0),1))</f>
      </c>
      <c r="BE28" s="52">
        <f>IF(ISNA(MATCH(CONCATENATE(BD$4,$A28),'Výsledková listina'!$N:$N,0)),"",INDEX('Výsledková listina'!$P:$P,MATCH(CONCATENATE(BD$4,$A28),'Výsledková listina'!$N:$N,0),1))</f>
      </c>
      <c r="BF28" s="4"/>
      <c r="BG28" s="110"/>
      <c r="BH28" s="50">
        <f t="shared" si="9"/>
      </c>
      <c r="BI28" s="69"/>
      <c r="BJ28" s="17">
        <f>IF(ISNA(MATCH(CONCATENATE(BJ$4,$A28),'Výsledková listina'!$N:$N,0)),"",INDEX('Výsledková listina'!$C:$C,MATCH(CONCATENATE(BJ$4,$A28),'Výsledková listina'!$N:$N,0),1))</f>
      </c>
      <c r="BK28" s="52">
        <f>IF(ISNA(MATCH(CONCATENATE(BJ$4,$A28),'Výsledková listina'!$N:$N,0)),"",INDEX('Výsledková listina'!$P:$P,MATCH(CONCATENATE(BJ$4,$A28),'Výsledková listina'!$N:$N,0),1))</f>
      </c>
      <c r="BL28" s="4"/>
      <c r="BM28" s="50">
        <f t="shared" si="10"/>
      </c>
      <c r="BN28" s="69"/>
      <c r="BO28" s="17">
        <f>IF(ISNA(MATCH(CONCATENATE(BO$4,$A28),'Výsledková listina'!$N:$N,0)),"",INDEX('Výsledková listina'!$C:$C,MATCH(CONCATENATE(BO$4,$A28),'Výsledková listina'!$N:$N,0),1))</f>
      </c>
      <c r="BP28" s="52">
        <f>IF(ISNA(MATCH(CONCATENATE(BO$4,$A28),'Výsledková listina'!$N:$N,0)),"",INDEX('Výsledková listina'!$P:$P,MATCH(CONCATENATE(BO$4,$A28),'Výsledková listina'!$N:$N,0),1))</f>
      </c>
      <c r="BQ28" s="4"/>
      <c r="BR28" s="50">
        <f t="shared" si="11"/>
      </c>
      <c r="BS28" s="69"/>
      <c r="BT28" s="17">
        <f>IF(ISNA(MATCH(CONCATENATE(BT$4,$A28),'Výsledková listina'!$N:$N,0)),"",INDEX('Výsledková listina'!$C:$C,MATCH(CONCATENATE(BT$4,$A28),'Výsledková listina'!$N:$N,0),1))</f>
      </c>
      <c r="BU28" s="52">
        <f>IF(ISNA(MATCH(CONCATENATE(BT$4,$A28),'Výsledková listina'!$N:$N,0)),"",INDEX('Výsledková listina'!$P:$P,MATCH(CONCATENATE(BT$4,$A28),'Výsledková listina'!$N:$N,0),1))</f>
      </c>
      <c r="BV28" s="4"/>
      <c r="BW28" s="50">
        <f t="shared" si="12"/>
      </c>
      <c r="BX28" s="69"/>
      <c r="BY28" s="17">
        <f>IF(ISNA(MATCH(CONCATENATE(BY$4,$A28),'Výsledková listina'!$N:$N,0)),"",INDEX('Výsledková listina'!$C:$C,MATCH(CONCATENATE(BY$4,$A28),'Výsledková listina'!$N:$N,0),1))</f>
      </c>
      <c r="BZ28" s="52">
        <f>IF(ISNA(MATCH(CONCATENATE(BY$4,$A28),'Výsledková listina'!$N:$N,0)),"",INDEX('Výsledková listina'!$P:$P,MATCH(CONCATENATE(BY$4,$A28),'Výsledková listina'!$N:$N,0),1))</f>
      </c>
      <c r="CA28" s="4"/>
      <c r="CB28" s="50">
        <f t="shared" si="13"/>
      </c>
      <c r="CC28" s="69"/>
      <c r="CD28" s="17">
        <f>IF(ISNA(MATCH(CONCATENATE(CD$4,$A28),'Výsledková listina'!$N:$N,0)),"",INDEX('Výsledková listina'!$C:$C,MATCH(CONCATENATE(CD$4,$A28),'Výsledková listina'!$N:$N,0),1))</f>
      </c>
      <c r="CE28" s="52">
        <f>IF(ISNA(MATCH(CONCATENATE(CD$4,$A28),'Výsledková listina'!$N:$N,0)),"",INDEX('Výsledková listina'!$P:$P,MATCH(CONCATENATE(CD$4,$A28),'Výsledková listina'!$N:$N,0),1))</f>
      </c>
      <c r="CF28" s="4"/>
      <c r="CG28" s="50">
        <f t="shared" si="14"/>
      </c>
      <c r="CH28" s="69"/>
    </row>
    <row r="29" spans="1:86" s="10" customFormat="1" ht="34.5" customHeight="1">
      <c r="A29" s="5">
        <v>24</v>
      </c>
      <c r="B29" s="17">
        <f>IF(ISNA(MATCH(CONCATENATE(B$4,$A29),'Výsledková listina'!$N:$N,0)),"",INDEX('Výsledková listina'!$C:$C,MATCH(CONCATENATE(B$4,$A29),'Výsledková listina'!$N:$N,0),1))</f>
      </c>
      <c r="C29" s="52">
        <f>IF(ISNA(MATCH(CONCATENATE(B$4,$A29),'Výsledková listina'!$N:$N,0)),"",INDEX('Výsledková listina'!$P:$P,MATCH(CONCATENATE(B$4,$A29),'Výsledková listina'!$N:$N,0),1))</f>
      </c>
      <c r="D29" s="4"/>
      <c r="E29" s="110"/>
      <c r="F29" s="50">
        <f t="shared" si="0"/>
      </c>
      <c r="G29" s="69"/>
      <c r="H29" s="17">
        <f>IF(ISNA(MATCH(CONCATENATE(H$4,$A29),'Výsledková listina'!$N:$N,0)),"",INDEX('Výsledková listina'!$C:$C,MATCH(CONCATENATE(H$4,$A29),'Výsledková listina'!$N:$N,0),1))</f>
      </c>
      <c r="I29" s="52">
        <f>IF(ISNA(MATCH(CONCATENATE(H$4,$A29),'Výsledková listina'!$N:$N,0)),"",INDEX('Výsledková listina'!$P:$P,MATCH(CONCATENATE(H$4,$A29),'Výsledková listina'!$N:$N,0),1))</f>
      </c>
      <c r="J29" s="4"/>
      <c r="K29" s="110"/>
      <c r="L29" s="50">
        <f t="shared" si="1"/>
      </c>
      <c r="M29" s="69"/>
      <c r="N29" s="17">
        <f>IF(ISNA(MATCH(CONCATENATE(N$4,$A29),'Výsledková listina'!$N:$N,0)),"",INDEX('Výsledková listina'!$C:$C,MATCH(CONCATENATE(N$4,$A29),'Výsledková listina'!$N:$N,0),1))</f>
      </c>
      <c r="O29" s="52">
        <f>IF(ISNA(MATCH(CONCATENATE(N$4,$A29),'Výsledková listina'!$N:$N,0)),"",INDEX('Výsledková listina'!$P:$P,MATCH(CONCATENATE(N$4,$A29),'Výsledková listina'!$N:$N,0),1))</f>
      </c>
      <c r="P29" s="4"/>
      <c r="Q29" s="110"/>
      <c r="R29" s="50">
        <f t="shared" si="2"/>
      </c>
      <c r="S29" s="69"/>
      <c r="T29" s="17">
        <f>IF(ISNA(MATCH(CONCATENATE(T$4,$A29),'Výsledková listina'!$N:$N,0)),"",INDEX('Výsledková listina'!$C:$C,MATCH(CONCATENATE(T$4,$A29),'Výsledková listina'!$N:$N,0),1))</f>
      </c>
      <c r="U29" s="52">
        <f>IF(ISNA(MATCH(CONCATENATE(T$4,$A29),'Výsledková listina'!$N:$N,0)),"",INDEX('Výsledková listina'!$P:$P,MATCH(CONCATENATE(T$4,$A29),'Výsledková listina'!$N:$N,0),1))</f>
      </c>
      <c r="V29" s="4"/>
      <c r="W29" s="110"/>
      <c r="X29" s="50">
        <f t="shared" si="3"/>
      </c>
      <c r="Y29" s="69"/>
      <c r="Z29" s="17">
        <f>IF(ISNA(MATCH(CONCATENATE(Z$4,$A29),'Výsledková listina'!$N:$N,0)),"",INDEX('Výsledková listina'!$C:$C,MATCH(CONCATENATE(Z$4,$A29),'Výsledková listina'!$N:$N,0),1))</f>
      </c>
      <c r="AA29" s="52">
        <f>IF(ISNA(MATCH(CONCATENATE(Z$4,$A29),'Výsledková listina'!$N:$N,0)),"",INDEX('Výsledková listina'!$P:$P,MATCH(CONCATENATE(Z$4,$A29),'Výsledková listina'!$N:$N,0),1))</f>
      </c>
      <c r="AB29" s="4"/>
      <c r="AC29" s="110"/>
      <c r="AD29" s="50">
        <f t="shared" si="4"/>
      </c>
      <c r="AE29" s="69"/>
      <c r="AF29" s="17">
        <f>IF(ISNA(MATCH(CONCATENATE(AF$4,$A29),'Výsledková listina'!$N:$N,0)),"",INDEX('Výsledková listina'!$C:$C,MATCH(CONCATENATE(AF$4,$A29),'Výsledková listina'!$N:$N,0),1))</f>
      </c>
      <c r="AG29" s="52">
        <f>IF(ISNA(MATCH(CONCATENATE(AF$4,$A29),'Výsledková listina'!$N:$N,0)),"",INDEX('Výsledková listina'!$P:$P,MATCH(CONCATENATE(AF$4,$A29),'Výsledková listina'!$N:$N,0),1))</f>
      </c>
      <c r="AH29" s="4"/>
      <c r="AI29" s="110"/>
      <c r="AJ29" s="50">
        <f t="shared" si="5"/>
      </c>
      <c r="AK29" s="69"/>
      <c r="AL29" s="17">
        <f>IF(ISNA(MATCH(CONCATENATE(AL$4,$A29),'Výsledková listina'!$N:$N,0)),"",INDEX('Výsledková listina'!$C:$C,MATCH(CONCATENATE(AL$4,$A29),'Výsledková listina'!$N:$N,0),1))</f>
      </c>
      <c r="AM29" s="52">
        <f>IF(ISNA(MATCH(CONCATENATE(AL$4,$A29),'Výsledková listina'!$N:$N,0)),"",INDEX('Výsledková listina'!$P:$P,MATCH(CONCATENATE(AL$4,$A29),'Výsledková listina'!$N:$N,0),1))</f>
      </c>
      <c r="AN29" s="4"/>
      <c r="AO29" s="110"/>
      <c r="AP29" s="50">
        <f t="shared" si="6"/>
      </c>
      <c r="AQ29" s="69"/>
      <c r="AR29" s="17">
        <f>IF(ISNA(MATCH(CONCATENATE(AR$4,$A29),'Výsledková listina'!$N:$N,0)),"",INDEX('Výsledková listina'!$C:$C,MATCH(CONCATENATE(AR$4,$A29),'Výsledková listina'!$N:$N,0),1))</f>
      </c>
      <c r="AS29" s="52">
        <f>IF(ISNA(MATCH(CONCATENATE(AR$4,$A29),'Výsledková listina'!$N:$N,0)),"",INDEX('Výsledková listina'!$P:$P,MATCH(CONCATENATE(AR$4,$A29),'Výsledková listina'!$N:$N,0),1))</f>
      </c>
      <c r="AT29" s="4"/>
      <c r="AU29" s="110"/>
      <c r="AV29" s="50">
        <f t="shared" si="7"/>
      </c>
      <c r="AW29" s="69"/>
      <c r="AX29" s="17">
        <f>IF(ISNA(MATCH(CONCATENATE(AX$4,$A29),'Výsledková listina'!$N:$N,0)),"",INDEX('Výsledková listina'!$C:$C,MATCH(CONCATENATE(AX$4,$A29),'Výsledková listina'!$N:$N,0),1))</f>
      </c>
      <c r="AY29" s="52">
        <f>IF(ISNA(MATCH(CONCATENATE(AX$4,$A29),'Výsledková listina'!$N:$N,0)),"",INDEX('Výsledková listina'!$P:$P,MATCH(CONCATENATE(AX$4,$A29),'Výsledková listina'!$N:$N,0),1))</f>
      </c>
      <c r="AZ29" s="4"/>
      <c r="BA29" s="110"/>
      <c r="BB29" s="50">
        <f t="shared" si="8"/>
      </c>
      <c r="BC29" s="69"/>
      <c r="BD29" s="17">
        <f>IF(ISNA(MATCH(CONCATENATE(BD$4,$A29),'Výsledková listina'!$N:$N,0)),"",INDEX('Výsledková listina'!$C:$C,MATCH(CONCATENATE(BD$4,$A29),'Výsledková listina'!$N:$N,0),1))</f>
      </c>
      <c r="BE29" s="52">
        <f>IF(ISNA(MATCH(CONCATENATE(BD$4,$A29),'Výsledková listina'!$N:$N,0)),"",INDEX('Výsledková listina'!$P:$P,MATCH(CONCATENATE(BD$4,$A29),'Výsledková listina'!$N:$N,0),1))</f>
      </c>
      <c r="BF29" s="4"/>
      <c r="BG29" s="110"/>
      <c r="BH29" s="50">
        <f t="shared" si="9"/>
      </c>
      <c r="BI29" s="69"/>
      <c r="BJ29" s="17">
        <f>IF(ISNA(MATCH(CONCATENATE(BJ$4,$A29),'Výsledková listina'!$N:$N,0)),"",INDEX('Výsledková listina'!$C:$C,MATCH(CONCATENATE(BJ$4,$A29),'Výsledková listina'!$N:$N,0),1))</f>
      </c>
      <c r="BK29" s="52">
        <f>IF(ISNA(MATCH(CONCATENATE(BJ$4,$A29),'Výsledková listina'!$N:$N,0)),"",INDEX('Výsledková listina'!$P:$P,MATCH(CONCATENATE(BJ$4,$A29),'Výsledková listina'!$N:$N,0),1))</f>
      </c>
      <c r="BL29" s="4"/>
      <c r="BM29" s="50">
        <f t="shared" si="10"/>
      </c>
      <c r="BN29" s="69"/>
      <c r="BO29" s="17">
        <f>IF(ISNA(MATCH(CONCATENATE(BO$4,$A29),'Výsledková listina'!$N:$N,0)),"",INDEX('Výsledková listina'!$C:$C,MATCH(CONCATENATE(BO$4,$A29),'Výsledková listina'!$N:$N,0),1))</f>
      </c>
      <c r="BP29" s="52">
        <f>IF(ISNA(MATCH(CONCATENATE(BO$4,$A29),'Výsledková listina'!$N:$N,0)),"",INDEX('Výsledková listina'!$P:$P,MATCH(CONCATENATE(BO$4,$A29),'Výsledková listina'!$N:$N,0),1))</f>
      </c>
      <c r="BQ29" s="4"/>
      <c r="BR29" s="50">
        <f t="shared" si="11"/>
      </c>
      <c r="BS29" s="69"/>
      <c r="BT29" s="17">
        <f>IF(ISNA(MATCH(CONCATENATE(BT$4,$A29),'Výsledková listina'!$N:$N,0)),"",INDEX('Výsledková listina'!$C:$C,MATCH(CONCATENATE(BT$4,$A29),'Výsledková listina'!$N:$N,0),1))</f>
      </c>
      <c r="BU29" s="52">
        <f>IF(ISNA(MATCH(CONCATENATE(BT$4,$A29),'Výsledková listina'!$N:$N,0)),"",INDEX('Výsledková listina'!$P:$P,MATCH(CONCATENATE(BT$4,$A29),'Výsledková listina'!$N:$N,0),1))</f>
      </c>
      <c r="BV29" s="4"/>
      <c r="BW29" s="50">
        <f t="shared" si="12"/>
      </c>
      <c r="BX29" s="69"/>
      <c r="BY29" s="17">
        <f>IF(ISNA(MATCH(CONCATENATE(BY$4,$A29),'Výsledková listina'!$N:$N,0)),"",INDEX('Výsledková listina'!$C:$C,MATCH(CONCATENATE(BY$4,$A29),'Výsledková listina'!$N:$N,0),1))</f>
      </c>
      <c r="BZ29" s="52">
        <f>IF(ISNA(MATCH(CONCATENATE(BY$4,$A29),'Výsledková listina'!$N:$N,0)),"",INDEX('Výsledková listina'!$P:$P,MATCH(CONCATENATE(BY$4,$A29),'Výsledková listina'!$N:$N,0),1))</f>
      </c>
      <c r="CA29" s="4"/>
      <c r="CB29" s="50">
        <f t="shared" si="13"/>
      </c>
      <c r="CC29" s="69"/>
      <c r="CD29" s="17">
        <f>IF(ISNA(MATCH(CONCATENATE(CD$4,$A29),'Výsledková listina'!$N:$N,0)),"",INDEX('Výsledková listina'!$C:$C,MATCH(CONCATENATE(CD$4,$A29),'Výsledková listina'!$N:$N,0),1))</f>
      </c>
      <c r="CE29" s="52">
        <f>IF(ISNA(MATCH(CONCATENATE(CD$4,$A29),'Výsledková listina'!$N:$N,0)),"",INDEX('Výsledková listina'!$P:$P,MATCH(CONCATENATE(CD$4,$A29),'Výsledková listina'!$N:$N,0),1))</f>
      </c>
      <c r="CF29" s="4"/>
      <c r="CG29" s="50">
        <f t="shared" si="14"/>
      </c>
      <c r="CH29" s="69"/>
    </row>
    <row r="30" spans="1:86" s="10" customFormat="1" ht="34.5" customHeight="1">
      <c r="A30" s="5">
        <v>25</v>
      </c>
      <c r="B30" s="17">
        <f>IF(ISNA(MATCH(CONCATENATE(B$4,$A30),'Výsledková listina'!$N:$N,0)),"",INDEX('Výsledková listina'!$C:$C,MATCH(CONCATENATE(B$4,$A30),'Výsledková listina'!$N:$N,0),1))</f>
      </c>
      <c r="C30" s="52">
        <f>IF(ISNA(MATCH(CONCATENATE(B$4,$A30),'Výsledková listina'!$N:$N,0)),"",INDEX('Výsledková listina'!$P:$P,MATCH(CONCATENATE(B$4,$A30),'Výsledková listina'!$N:$N,0),1))</f>
      </c>
      <c r="D30" s="4"/>
      <c r="E30" s="110"/>
      <c r="F30" s="50">
        <f t="shared" si="0"/>
      </c>
      <c r="G30" s="69"/>
      <c r="H30" s="17">
        <f>IF(ISNA(MATCH(CONCATENATE(H$4,$A30),'Výsledková listina'!$N:$N,0)),"",INDEX('Výsledková listina'!$C:$C,MATCH(CONCATENATE(H$4,$A30),'Výsledková listina'!$N:$N,0),1))</f>
      </c>
      <c r="I30" s="52">
        <f>IF(ISNA(MATCH(CONCATENATE(H$4,$A30),'Výsledková listina'!$N:$N,0)),"",INDEX('Výsledková listina'!$P:$P,MATCH(CONCATENATE(H$4,$A30),'Výsledková listina'!$N:$N,0),1))</f>
      </c>
      <c r="J30" s="4"/>
      <c r="K30" s="110"/>
      <c r="L30" s="50">
        <f t="shared" si="1"/>
      </c>
      <c r="M30" s="69"/>
      <c r="N30" s="17">
        <f>IF(ISNA(MATCH(CONCATENATE(N$4,$A30),'Výsledková listina'!$N:$N,0)),"",INDEX('Výsledková listina'!$C:$C,MATCH(CONCATENATE(N$4,$A30),'Výsledková listina'!$N:$N,0),1))</f>
      </c>
      <c r="O30" s="52">
        <f>IF(ISNA(MATCH(CONCATENATE(N$4,$A30),'Výsledková listina'!$N:$N,0)),"",INDEX('Výsledková listina'!$P:$P,MATCH(CONCATENATE(N$4,$A30),'Výsledková listina'!$N:$N,0),1))</f>
      </c>
      <c r="P30" s="4"/>
      <c r="Q30" s="110"/>
      <c r="R30" s="50">
        <f t="shared" si="2"/>
      </c>
      <c r="S30" s="69"/>
      <c r="T30" s="17">
        <f>IF(ISNA(MATCH(CONCATENATE(T$4,$A30),'Výsledková listina'!$N:$N,0)),"",INDEX('Výsledková listina'!$C:$C,MATCH(CONCATENATE(T$4,$A30),'Výsledková listina'!$N:$N,0),1))</f>
      </c>
      <c r="U30" s="52">
        <f>IF(ISNA(MATCH(CONCATENATE(T$4,$A30),'Výsledková listina'!$N:$N,0)),"",INDEX('Výsledková listina'!$P:$P,MATCH(CONCATENATE(T$4,$A30),'Výsledková listina'!$N:$N,0),1))</f>
      </c>
      <c r="V30" s="4"/>
      <c r="W30" s="110"/>
      <c r="X30" s="50">
        <f t="shared" si="3"/>
      </c>
      <c r="Y30" s="69"/>
      <c r="Z30" s="17">
        <f>IF(ISNA(MATCH(CONCATENATE(Z$4,$A30),'Výsledková listina'!$N:$N,0)),"",INDEX('Výsledková listina'!$C:$C,MATCH(CONCATENATE(Z$4,$A30),'Výsledková listina'!$N:$N,0),1))</f>
      </c>
      <c r="AA30" s="52">
        <f>IF(ISNA(MATCH(CONCATENATE(Z$4,$A30),'Výsledková listina'!$N:$N,0)),"",INDEX('Výsledková listina'!$P:$P,MATCH(CONCATENATE(Z$4,$A30),'Výsledková listina'!$N:$N,0),1))</f>
      </c>
      <c r="AB30" s="4"/>
      <c r="AC30" s="110"/>
      <c r="AD30" s="50">
        <f t="shared" si="4"/>
      </c>
      <c r="AE30" s="69"/>
      <c r="AF30" s="17">
        <f>IF(ISNA(MATCH(CONCATENATE(AF$4,$A30),'Výsledková listina'!$N:$N,0)),"",INDEX('Výsledková listina'!$C:$C,MATCH(CONCATENATE(AF$4,$A30),'Výsledková listina'!$N:$N,0),1))</f>
      </c>
      <c r="AG30" s="52">
        <f>IF(ISNA(MATCH(CONCATENATE(AF$4,$A30),'Výsledková listina'!$N:$N,0)),"",INDEX('Výsledková listina'!$P:$P,MATCH(CONCATENATE(AF$4,$A30),'Výsledková listina'!$N:$N,0),1))</f>
      </c>
      <c r="AH30" s="4"/>
      <c r="AI30" s="110"/>
      <c r="AJ30" s="50">
        <f t="shared" si="5"/>
      </c>
      <c r="AK30" s="69"/>
      <c r="AL30" s="17">
        <f>IF(ISNA(MATCH(CONCATENATE(AL$4,$A30),'Výsledková listina'!$N:$N,0)),"",INDEX('Výsledková listina'!$C:$C,MATCH(CONCATENATE(AL$4,$A30),'Výsledková listina'!$N:$N,0),1))</f>
      </c>
      <c r="AM30" s="52">
        <f>IF(ISNA(MATCH(CONCATENATE(AL$4,$A30),'Výsledková listina'!$N:$N,0)),"",INDEX('Výsledková listina'!$P:$P,MATCH(CONCATENATE(AL$4,$A30),'Výsledková listina'!$N:$N,0),1))</f>
      </c>
      <c r="AN30" s="4"/>
      <c r="AO30" s="110"/>
      <c r="AP30" s="50">
        <f t="shared" si="6"/>
      </c>
      <c r="AQ30" s="69"/>
      <c r="AR30" s="17">
        <f>IF(ISNA(MATCH(CONCATENATE(AR$4,$A30),'Výsledková listina'!$N:$N,0)),"",INDEX('Výsledková listina'!$C:$C,MATCH(CONCATENATE(AR$4,$A30),'Výsledková listina'!$N:$N,0),1))</f>
      </c>
      <c r="AS30" s="52">
        <f>IF(ISNA(MATCH(CONCATENATE(AR$4,$A30),'Výsledková listina'!$N:$N,0)),"",INDEX('Výsledková listina'!$P:$P,MATCH(CONCATENATE(AR$4,$A30),'Výsledková listina'!$N:$N,0),1))</f>
      </c>
      <c r="AT30" s="4"/>
      <c r="AU30" s="110"/>
      <c r="AV30" s="50">
        <f t="shared" si="7"/>
      </c>
      <c r="AW30" s="69"/>
      <c r="AX30" s="17">
        <f>IF(ISNA(MATCH(CONCATENATE(AX$4,$A30),'Výsledková listina'!$N:$N,0)),"",INDEX('Výsledková listina'!$C:$C,MATCH(CONCATENATE(AX$4,$A30),'Výsledková listina'!$N:$N,0),1))</f>
      </c>
      <c r="AY30" s="52">
        <f>IF(ISNA(MATCH(CONCATENATE(AX$4,$A30),'Výsledková listina'!$N:$N,0)),"",INDEX('Výsledková listina'!$P:$P,MATCH(CONCATENATE(AX$4,$A30),'Výsledková listina'!$N:$N,0),1))</f>
      </c>
      <c r="AZ30" s="4"/>
      <c r="BA30" s="110"/>
      <c r="BB30" s="50">
        <f t="shared" si="8"/>
      </c>
      <c r="BC30" s="69"/>
      <c r="BD30" s="17">
        <f>IF(ISNA(MATCH(CONCATENATE(BD$4,$A30),'Výsledková listina'!$N:$N,0)),"",INDEX('Výsledková listina'!$C:$C,MATCH(CONCATENATE(BD$4,$A30),'Výsledková listina'!$N:$N,0),1))</f>
      </c>
      <c r="BE30" s="52">
        <f>IF(ISNA(MATCH(CONCATENATE(BD$4,$A30),'Výsledková listina'!$N:$N,0)),"",INDEX('Výsledková listina'!$P:$P,MATCH(CONCATENATE(BD$4,$A30),'Výsledková listina'!$N:$N,0),1))</f>
      </c>
      <c r="BF30" s="4"/>
      <c r="BG30" s="110"/>
      <c r="BH30" s="50">
        <f t="shared" si="9"/>
      </c>
      <c r="BI30" s="69"/>
      <c r="BJ30" s="17">
        <f>IF(ISNA(MATCH(CONCATENATE(BJ$4,$A30),'Výsledková listina'!$N:$N,0)),"",INDEX('Výsledková listina'!$C:$C,MATCH(CONCATENATE(BJ$4,$A30),'Výsledková listina'!$N:$N,0),1))</f>
      </c>
      <c r="BK30" s="52">
        <f>IF(ISNA(MATCH(CONCATENATE(BJ$4,$A30),'Výsledková listina'!$N:$N,0)),"",INDEX('Výsledková listina'!$P:$P,MATCH(CONCATENATE(BJ$4,$A30),'Výsledková listina'!$N:$N,0),1))</f>
      </c>
      <c r="BL30" s="4"/>
      <c r="BM30" s="50">
        <f t="shared" si="10"/>
      </c>
      <c r="BN30" s="69"/>
      <c r="BO30" s="17">
        <f>IF(ISNA(MATCH(CONCATENATE(BO$4,$A30),'Výsledková listina'!$N:$N,0)),"",INDEX('Výsledková listina'!$C:$C,MATCH(CONCATENATE(BO$4,$A30),'Výsledková listina'!$N:$N,0),1))</f>
      </c>
      <c r="BP30" s="52">
        <f>IF(ISNA(MATCH(CONCATENATE(BO$4,$A30),'Výsledková listina'!$N:$N,0)),"",INDEX('Výsledková listina'!$P:$P,MATCH(CONCATENATE(BO$4,$A30),'Výsledková listina'!$N:$N,0),1))</f>
      </c>
      <c r="BQ30" s="4"/>
      <c r="BR30" s="50">
        <f t="shared" si="11"/>
      </c>
      <c r="BS30" s="69"/>
      <c r="BT30" s="17">
        <f>IF(ISNA(MATCH(CONCATENATE(BT$4,$A30),'Výsledková listina'!$N:$N,0)),"",INDEX('Výsledková listina'!$C:$C,MATCH(CONCATENATE(BT$4,$A30),'Výsledková listina'!$N:$N,0),1))</f>
      </c>
      <c r="BU30" s="52">
        <f>IF(ISNA(MATCH(CONCATENATE(BT$4,$A30),'Výsledková listina'!$N:$N,0)),"",INDEX('Výsledková listina'!$P:$P,MATCH(CONCATENATE(BT$4,$A30),'Výsledková listina'!$N:$N,0),1))</f>
      </c>
      <c r="BV30" s="4"/>
      <c r="BW30" s="50">
        <f t="shared" si="12"/>
      </c>
      <c r="BX30" s="69"/>
      <c r="BY30" s="17">
        <f>IF(ISNA(MATCH(CONCATENATE(BY$4,$A30),'Výsledková listina'!$N:$N,0)),"",INDEX('Výsledková listina'!$C:$C,MATCH(CONCATENATE(BY$4,$A30),'Výsledková listina'!$N:$N,0),1))</f>
      </c>
      <c r="BZ30" s="52">
        <f>IF(ISNA(MATCH(CONCATENATE(BY$4,$A30),'Výsledková listina'!$N:$N,0)),"",INDEX('Výsledková listina'!$P:$P,MATCH(CONCATENATE(BY$4,$A30),'Výsledková listina'!$N:$N,0),1))</f>
      </c>
      <c r="CA30" s="4"/>
      <c r="CB30" s="50">
        <f t="shared" si="13"/>
      </c>
      <c r="CC30" s="69"/>
      <c r="CD30" s="17">
        <f>IF(ISNA(MATCH(CONCATENATE(CD$4,$A30),'Výsledková listina'!$N:$N,0)),"",INDEX('Výsledková listina'!$C:$C,MATCH(CONCATENATE(CD$4,$A30),'Výsledková listina'!$N:$N,0),1))</f>
      </c>
      <c r="CE30" s="52">
        <f>IF(ISNA(MATCH(CONCATENATE(CD$4,$A30),'Výsledková listina'!$N:$N,0)),"",INDEX('Výsledková listina'!$P:$P,MATCH(CONCATENATE(CD$4,$A30),'Výsledková listina'!$N:$N,0),1))</f>
      </c>
      <c r="CF30" s="4"/>
      <c r="CG30" s="50">
        <f t="shared" si="14"/>
      </c>
      <c r="CH30" s="69"/>
    </row>
    <row r="31" spans="1:86" s="10" customFormat="1" ht="34.5" customHeight="1">
      <c r="A31" s="5">
        <v>26</v>
      </c>
      <c r="B31" s="17">
        <f>IF(ISNA(MATCH(CONCATENATE(B$4,$A31),'Výsledková listina'!$N:$N,0)),"",INDEX('Výsledková listina'!$C:$C,MATCH(CONCATENATE(B$4,$A31),'Výsledková listina'!$N:$N,0),1))</f>
      </c>
      <c r="C31" s="52">
        <f>IF(ISNA(MATCH(CONCATENATE(B$4,$A31),'Výsledková listina'!$N:$N,0)),"",INDEX('Výsledková listina'!$P:$P,MATCH(CONCATENATE(B$4,$A31),'Výsledková listina'!$N:$N,0),1))</f>
      </c>
      <c r="D31" s="4"/>
      <c r="E31" s="110"/>
      <c r="F31" s="50">
        <f t="shared" si="0"/>
      </c>
      <c r="G31" s="69"/>
      <c r="H31" s="17">
        <f>IF(ISNA(MATCH(CONCATENATE(H$4,$A31),'Výsledková listina'!$N:$N,0)),"",INDEX('Výsledková listina'!$C:$C,MATCH(CONCATENATE(H$4,$A31),'Výsledková listina'!$N:$N,0),1))</f>
      </c>
      <c r="I31" s="52">
        <f>IF(ISNA(MATCH(CONCATENATE(H$4,$A31),'Výsledková listina'!$N:$N,0)),"",INDEX('Výsledková listina'!$P:$P,MATCH(CONCATENATE(H$4,$A31),'Výsledková listina'!$N:$N,0),1))</f>
      </c>
      <c r="J31" s="4"/>
      <c r="K31" s="110"/>
      <c r="L31" s="50">
        <f t="shared" si="1"/>
      </c>
      <c r="M31" s="69"/>
      <c r="N31" s="17">
        <f>IF(ISNA(MATCH(CONCATENATE(N$4,$A31),'Výsledková listina'!$N:$N,0)),"",INDEX('Výsledková listina'!$C:$C,MATCH(CONCATENATE(N$4,$A31),'Výsledková listina'!$N:$N,0),1))</f>
      </c>
      <c r="O31" s="52">
        <f>IF(ISNA(MATCH(CONCATENATE(N$4,$A31),'Výsledková listina'!$N:$N,0)),"",INDEX('Výsledková listina'!$P:$P,MATCH(CONCATENATE(N$4,$A31),'Výsledková listina'!$N:$N,0),1))</f>
      </c>
      <c r="P31" s="4"/>
      <c r="Q31" s="110"/>
      <c r="R31" s="50">
        <f t="shared" si="2"/>
      </c>
      <c r="S31" s="69"/>
      <c r="T31" s="17">
        <f>IF(ISNA(MATCH(CONCATENATE(T$4,$A31),'Výsledková listina'!$N:$N,0)),"",INDEX('Výsledková listina'!$C:$C,MATCH(CONCATENATE(T$4,$A31),'Výsledková listina'!$N:$N,0),1))</f>
      </c>
      <c r="U31" s="52">
        <f>IF(ISNA(MATCH(CONCATENATE(T$4,$A31),'Výsledková listina'!$N:$N,0)),"",INDEX('Výsledková listina'!$P:$P,MATCH(CONCATENATE(T$4,$A31),'Výsledková listina'!$N:$N,0),1))</f>
      </c>
      <c r="V31" s="4"/>
      <c r="W31" s="110"/>
      <c r="X31" s="50">
        <f t="shared" si="3"/>
      </c>
      <c r="Y31" s="69"/>
      <c r="Z31" s="17">
        <f>IF(ISNA(MATCH(CONCATENATE(Z$4,$A31),'Výsledková listina'!$N:$N,0)),"",INDEX('Výsledková listina'!$C:$C,MATCH(CONCATENATE(Z$4,$A31),'Výsledková listina'!$N:$N,0),1))</f>
      </c>
      <c r="AA31" s="52">
        <f>IF(ISNA(MATCH(CONCATENATE(Z$4,$A31),'Výsledková listina'!$N:$N,0)),"",INDEX('Výsledková listina'!$P:$P,MATCH(CONCATENATE(Z$4,$A31),'Výsledková listina'!$N:$N,0),1))</f>
      </c>
      <c r="AB31" s="4"/>
      <c r="AC31" s="110"/>
      <c r="AD31" s="50">
        <f t="shared" si="4"/>
      </c>
      <c r="AE31" s="69"/>
      <c r="AF31" s="17">
        <f>IF(ISNA(MATCH(CONCATENATE(AF$4,$A31),'Výsledková listina'!$N:$N,0)),"",INDEX('Výsledková listina'!$C:$C,MATCH(CONCATENATE(AF$4,$A31),'Výsledková listina'!$N:$N,0),1))</f>
      </c>
      <c r="AG31" s="52">
        <f>IF(ISNA(MATCH(CONCATENATE(AF$4,$A31),'Výsledková listina'!$N:$N,0)),"",INDEX('Výsledková listina'!$P:$P,MATCH(CONCATENATE(AF$4,$A31),'Výsledková listina'!$N:$N,0),1))</f>
      </c>
      <c r="AH31" s="4"/>
      <c r="AI31" s="110"/>
      <c r="AJ31" s="50">
        <f t="shared" si="5"/>
      </c>
      <c r="AK31" s="69"/>
      <c r="AL31" s="17">
        <f>IF(ISNA(MATCH(CONCATENATE(AL$4,$A31),'Výsledková listina'!$N:$N,0)),"",INDEX('Výsledková listina'!$C:$C,MATCH(CONCATENATE(AL$4,$A31),'Výsledková listina'!$N:$N,0),1))</f>
      </c>
      <c r="AM31" s="52">
        <f>IF(ISNA(MATCH(CONCATENATE(AL$4,$A31),'Výsledková listina'!$N:$N,0)),"",INDEX('Výsledková listina'!$P:$P,MATCH(CONCATENATE(AL$4,$A31),'Výsledková listina'!$N:$N,0),1))</f>
      </c>
      <c r="AN31" s="4"/>
      <c r="AO31" s="110"/>
      <c r="AP31" s="50">
        <f t="shared" si="6"/>
      </c>
      <c r="AQ31" s="69"/>
      <c r="AR31" s="17">
        <f>IF(ISNA(MATCH(CONCATENATE(AR$4,$A31),'Výsledková listina'!$N:$N,0)),"",INDEX('Výsledková listina'!$C:$C,MATCH(CONCATENATE(AR$4,$A31),'Výsledková listina'!$N:$N,0),1))</f>
      </c>
      <c r="AS31" s="52">
        <f>IF(ISNA(MATCH(CONCATENATE(AR$4,$A31),'Výsledková listina'!$N:$N,0)),"",INDEX('Výsledková listina'!$P:$P,MATCH(CONCATENATE(AR$4,$A31),'Výsledková listina'!$N:$N,0),1))</f>
      </c>
      <c r="AT31" s="4"/>
      <c r="AU31" s="110"/>
      <c r="AV31" s="50">
        <f t="shared" si="7"/>
      </c>
      <c r="AW31" s="69"/>
      <c r="AX31" s="17">
        <f>IF(ISNA(MATCH(CONCATENATE(AX$4,$A31),'Výsledková listina'!$N:$N,0)),"",INDEX('Výsledková listina'!$C:$C,MATCH(CONCATENATE(AX$4,$A31),'Výsledková listina'!$N:$N,0),1))</f>
      </c>
      <c r="AY31" s="52">
        <f>IF(ISNA(MATCH(CONCATENATE(AX$4,$A31),'Výsledková listina'!$N:$N,0)),"",INDEX('Výsledková listina'!$P:$P,MATCH(CONCATENATE(AX$4,$A31),'Výsledková listina'!$N:$N,0),1))</f>
      </c>
      <c r="AZ31" s="4"/>
      <c r="BA31" s="110"/>
      <c r="BB31" s="50">
        <f t="shared" si="8"/>
      </c>
      <c r="BC31" s="69"/>
      <c r="BD31" s="17">
        <f>IF(ISNA(MATCH(CONCATENATE(BD$4,$A31),'Výsledková listina'!$N:$N,0)),"",INDEX('Výsledková listina'!$C:$C,MATCH(CONCATENATE(BD$4,$A31),'Výsledková listina'!$N:$N,0),1))</f>
      </c>
      <c r="BE31" s="52">
        <f>IF(ISNA(MATCH(CONCATENATE(BD$4,$A31),'Výsledková listina'!$N:$N,0)),"",INDEX('Výsledková listina'!$P:$P,MATCH(CONCATENATE(BD$4,$A31),'Výsledková listina'!$N:$N,0),1))</f>
      </c>
      <c r="BF31" s="4"/>
      <c r="BG31" s="110"/>
      <c r="BH31" s="50">
        <f t="shared" si="9"/>
      </c>
      <c r="BI31" s="69"/>
      <c r="BJ31" s="17">
        <f>IF(ISNA(MATCH(CONCATENATE(BJ$4,$A31),'Výsledková listina'!$N:$N,0)),"",INDEX('Výsledková listina'!$C:$C,MATCH(CONCATENATE(BJ$4,$A31),'Výsledková listina'!$N:$N,0),1))</f>
      </c>
      <c r="BK31" s="52">
        <f>IF(ISNA(MATCH(CONCATENATE(BJ$4,$A31),'Výsledková listina'!$N:$N,0)),"",INDEX('Výsledková listina'!$P:$P,MATCH(CONCATENATE(BJ$4,$A31),'Výsledková listina'!$N:$N,0),1))</f>
      </c>
      <c r="BL31" s="4"/>
      <c r="BM31" s="50">
        <f t="shared" si="10"/>
      </c>
      <c r="BN31" s="69"/>
      <c r="BO31" s="17">
        <f>IF(ISNA(MATCH(CONCATENATE(BO$4,$A31),'Výsledková listina'!$N:$N,0)),"",INDEX('Výsledková listina'!$C:$C,MATCH(CONCATENATE(BO$4,$A31),'Výsledková listina'!$N:$N,0),1))</f>
      </c>
      <c r="BP31" s="52">
        <f>IF(ISNA(MATCH(CONCATENATE(BO$4,$A31),'Výsledková listina'!$N:$N,0)),"",INDEX('Výsledková listina'!$P:$P,MATCH(CONCATENATE(BO$4,$A31),'Výsledková listina'!$N:$N,0),1))</f>
      </c>
      <c r="BQ31" s="4"/>
      <c r="BR31" s="50">
        <f t="shared" si="11"/>
      </c>
      <c r="BS31" s="69"/>
      <c r="BT31" s="17">
        <f>IF(ISNA(MATCH(CONCATENATE(BT$4,$A31),'Výsledková listina'!$N:$N,0)),"",INDEX('Výsledková listina'!$C:$C,MATCH(CONCATENATE(BT$4,$A31),'Výsledková listina'!$N:$N,0),1))</f>
      </c>
      <c r="BU31" s="52">
        <f>IF(ISNA(MATCH(CONCATENATE(BT$4,$A31),'Výsledková listina'!$N:$N,0)),"",INDEX('Výsledková listina'!$P:$P,MATCH(CONCATENATE(BT$4,$A31),'Výsledková listina'!$N:$N,0),1))</f>
      </c>
      <c r="BV31" s="4"/>
      <c r="BW31" s="50">
        <f t="shared" si="12"/>
      </c>
      <c r="BX31" s="69"/>
      <c r="BY31" s="17">
        <f>IF(ISNA(MATCH(CONCATENATE(BY$4,$A31),'Výsledková listina'!$N:$N,0)),"",INDEX('Výsledková listina'!$C:$C,MATCH(CONCATENATE(BY$4,$A31),'Výsledková listina'!$N:$N,0),1))</f>
      </c>
      <c r="BZ31" s="52">
        <f>IF(ISNA(MATCH(CONCATENATE(BY$4,$A31),'Výsledková listina'!$N:$N,0)),"",INDEX('Výsledková listina'!$P:$P,MATCH(CONCATENATE(BY$4,$A31),'Výsledková listina'!$N:$N,0),1))</f>
      </c>
      <c r="CA31" s="4"/>
      <c r="CB31" s="50">
        <f t="shared" si="13"/>
      </c>
      <c r="CC31" s="69"/>
      <c r="CD31" s="17">
        <f>IF(ISNA(MATCH(CONCATENATE(CD$4,$A31),'Výsledková listina'!$N:$N,0)),"",INDEX('Výsledková listina'!$C:$C,MATCH(CONCATENATE(CD$4,$A31),'Výsledková listina'!$N:$N,0),1))</f>
      </c>
      <c r="CE31" s="52">
        <f>IF(ISNA(MATCH(CONCATENATE(CD$4,$A31),'Výsledková listina'!$N:$N,0)),"",INDEX('Výsledková listina'!$P:$P,MATCH(CONCATENATE(CD$4,$A31),'Výsledková listina'!$N:$N,0),1))</f>
      </c>
      <c r="CF31" s="4"/>
      <c r="CG31" s="50">
        <f t="shared" si="14"/>
      </c>
      <c r="CH31" s="69"/>
    </row>
    <row r="32" spans="1:86" s="10" customFormat="1" ht="34.5" customHeight="1">
      <c r="A32" s="5">
        <v>27</v>
      </c>
      <c r="B32" s="17">
        <f>IF(ISNA(MATCH(CONCATENATE(B$4,$A32),'Výsledková listina'!$N:$N,0)),"",INDEX('Výsledková listina'!$C:$C,MATCH(CONCATENATE(B$4,$A32),'Výsledková listina'!$N:$N,0),1))</f>
      </c>
      <c r="C32" s="52">
        <f>IF(ISNA(MATCH(CONCATENATE(B$4,$A32),'Výsledková listina'!$N:$N,0)),"",INDEX('Výsledková listina'!$P:$P,MATCH(CONCATENATE(B$4,$A32),'Výsledková listina'!$N:$N,0),1))</f>
      </c>
      <c r="D32" s="4"/>
      <c r="E32" s="110"/>
      <c r="F32" s="50">
        <f t="shared" si="0"/>
      </c>
      <c r="G32" s="69"/>
      <c r="H32" s="17">
        <f>IF(ISNA(MATCH(CONCATENATE(H$4,$A32),'Výsledková listina'!$N:$N,0)),"",INDEX('Výsledková listina'!$C:$C,MATCH(CONCATENATE(H$4,$A32),'Výsledková listina'!$N:$N,0),1))</f>
      </c>
      <c r="I32" s="52">
        <f>IF(ISNA(MATCH(CONCATENATE(H$4,$A32),'Výsledková listina'!$N:$N,0)),"",INDEX('Výsledková listina'!$P:$P,MATCH(CONCATENATE(H$4,$A32),'Výsledková listina'!$N:$N,0),1))</f>
      </c>
      <c r="J32" s="4"/>
      <c r="K32" s="110"/>
      <c r="L32" s="50">
        <f t="shared" si="1"/>
      </c>
      <c r="M32" s="69"/>
      <c r="N32" s="17">
        <f>IF(ISNA(MATCH(CONCATENATE(N$4,$A32),'Výsledková listina'!$N:$N,0)),"",INDEX('Výsledková listina'!$C:$C,MATCH(CONCATENATE(N$4,$A32),'Výsledková listina'!$N:$N,0),1))</f>
      </c>
      <c r="O32" s="52">
        <f>IF(ISNA(MATCH(CONCATENATE(N$4,$A32),'Výsledková listina'!$N:$N,0)),"",INDEX('Výsledková listina'!$P:$P,MATCH(CONCATENATE(N$4,$A32),'Výsledková listina'!$N:$N,0),1))</f>
      </c>
      <c r="P32" s="4"/>
      <c r="Q32" s="110"/>
      <c r="R32" s="50">
        <f t="shared" si="2"/>
      </c>
      <c r="S32" s="69"/>
      <c r="T32" s="17">
        <f>IF(ISNA(MATCH(CONCATENATE(T$4,$A32),'Výsledková listina'!$N:$N,0)),"",INDEX('Výsledková listina'!$C:$C,MATCH(CONCATENATE(T$4,$A32),'Výsledková listina'!$N:$N,0),1))</f>
      </c>
      <c r="U32" s="52">
        <f>IF(ISNA(MATCH(CONCATENATE(T$4,$A32),'Výsledková listina'!$N:$N,0)),"",INDEX('Výsledková listina'!$P:$P,MATCH(CONCATENATE(T$4,$A32),'Výsledková listina'!$N:$N,0),1))</f>
      </c>
      <c r="V32" s="4"/>
      <c r="W32" s="110"/>
      <c r="X32" s="50">
        <f t="shared" si="3"/>
      </c>
      <c r="Y32" s="69"/>
      <c r="Z32" s="17">
        <f>IF(ISNA(MATCH(CONCATENATE(Z$4,$A32),'Výsledková listina'!$N:$N,0)),"",INDEX('Výsledková listina'!$C:$C,MATCH(CONCATENATE(Z$4,$A32),'Výsledková listina'!$N:$N,0),1))</f>
      </c>
      <c r="AA32" s="52">
        <f>IF(ISNA(MATCH(CONCATENATE(Z$4,$A32),'Výsledková listina'!$N:$N,0)),"",INDEX('Výsledková listina'!$P:$P,MATCH(CONCATENATE(Z$4,$A32),'Výsledková listina'!$N:$N,0),1))</f>
      </c>
      <c r="AB32" s="4"/>
      <c r="AC32" s="110"/>
      <c r="AD32" s="50">
        <f t="shared" si="4"/>
      </c>
      <c r="AE32" s="69"/>
      <c r="AF32" s="17">
        <f>IF(ISNA(MATCH(CONCATENATE(AF$4,$A32),'Výsledková listina'!$N:$N,0)),"",INDEX('Výsledková listina'!$C:$C,MATCH(CONCATENATE(AF$4,$A32),'Výsledková listina'!$N:$N,0),1))</f>
      </c>
      <c r="AG32" s="52">
        <f>IF(ISNA(MATCH(CONCATENATE(AF$4,$A32),'Výsledková listina'!$N:$N,0)),"",INDEX('Výsledková listina'!$P:$P,MATCH(CONCATENATE(AF$4,$A32),'Výsledková listina'!$N:$N,0),1))</f>
      </c>
      <c r="AH32" s="4"/>
      <c r="AI32" s="110"/>
      <c r="AJ32" s="50">
        <f t="shared" si="5"/>
      </c>
      <c r="AK32" s="69"/>
      <c r="AL32" s="17">
        <f>IF(ISNA(MATCH(CONCATENATE(AL$4,$A32),'Výsledková listina'!$N:$N,0)),"",INDEX('Výsledková listina'!$C:$C,MATCH(CONCATENATE(AL$4,$A32),'Výsledková listina'!$N:$N,0),1))</f>
      </c>
      <c r="AM32" s="52">
        <f>IF(ISNA(MATCH(CONCATENATE(AL$4,$A32),'Výsledková listina'!$N:$N,0)),"",INDEX('Výsledková listina'!$P:$P,MATCH(CONCATENATE(AL$4,$A32),'Výsledková listina'!$N:$N,0),1))</f>
      </c>
      <c r="AN32" s="4"/>
      <c r="AO32" s="110"/>
      <c r="AP32" s="50">
        <f t="shared" si="6"/>
      </c>
      <c r="AQ32" s="69"/>
      <c r="AR32" s="17">
        <f>IF(ISNA(MATCH(CONCATENATE(AR$4,$A32),'Výsledková listina'!$N:$N,0)),"",INDEX('Výsledková listina'!$C:$C,MATCH(CONCATENATE(AR$4,$A32),'Výsledková listina'!$N:$N,0),1))</f>
      </c>
      <c r="AS32" s="52">
        <f>IF(ISNA(MATCH(CONCATENATE(AR$4,$A32),'Výsledková listina'!$N:$N,0)),"",INDEX('Výsledková listina'!$P:$P,MATCH(CONCATENATE(AR$4,$A32),'Výsledková listina'!$N:$N,0),1))</f>
      </c>
      <c r="AT32" s="4"/>
      <c r="AU32" s="110"/>
      <c r="AV32" s="50">
        <f t="shared" si="7"/>
      </c>
      <c r="AW32" s="69"/>
      <c r="AX32" s="17">
        <f>IF(ISNA(MATCH(CONCATENATE(AX$4,$A32),'Výsledková listina'!$N:$N,0)),"",INDEX('Výsledková listina'!$C:$C,MATCH(CONCATENATE(AX$4,$A32),'Výsledková listina'!$N:$N,0),1))</f>
      </c>
      <c r="AY32" s="52">
        <f>IF(ISNA(MATCH(CONCATENATE(AX$4,$A32),'Výsledková listina'!$N:$N,0)),"",INDEX('Výsledková listina'!$P:$P,MATCH(CONCATENATE(AX$4,$A32),'Výsledková listina'!$N:$N,0),1))</f>
      </c>
      <c r="AZ32" s="4"/>
      <c r="BA32" s="110"/>
      <c r="BB32" s="50">
        <f t="shared" si="8"/>
      </c>
      <c r="BC32" s="69"/>
      <c r="BD32" s="17">
        <f>IF(ISNA(MATCH(CONCATENATE(BD$4,$A32),'Výsledková listina'!$N:$N,0)),"",INDEX('Výsledková listina'!$C:$C,MATCH(CONCATENATE(BD$4,$A32),'Výsledková listina'!$N:$N,0),1))</f>
      </c>
      <c r="BE32" s="52">
        <f>IF(ISNA(MATCH(CONCATENATE(BD$4,$A32),'Výsledková listina'!$N:$N,0)),"",INDEX('Výsledková listina'!$P:$P,MATCH(CONCATENATE(BD$4,$A32),'Výsledková listina'!$N:$N,0),1))</f>
      </c>
      <c r="BF32" s="4"/>
      <c r="BG32" s="110"/>
      <c r="BH32" s="50">
        <f t="shared" si="9"/>
      </c>
      <c r="BI32" s="69"/>
      <c r="BJ32" s="17">
        <f>IF(ISNA(MATCH(CONCATENATE(BJ$4,$A32),'Výsledková listina'!$N:$N,0)),"",INDEX('Výsledková listina'!$C:$C,MATCH(CONCATENATE(BJ$4,$A32),'Výsledková listina'!$N:$N,0),1))</f>
      </c>
      <c r="BK32" s="52">
        <f>IF(ISNA(MATCH(CONCATENATE(BJ$4,$A32),'Výsledková listina'!$N:$N,0)),"",INDEX('Výsledková listina'!$P:$P,MATCH(CONCATENATE(BJ$4,$A32),'Výsledková listina'!$N:$N,0),1))</f>
      </c>
      <c r="BL32" s="4"/>
      <c r="BM32" s="50">
        <f t="shared" si="10"/>
      </c>
      <c r="BN32" s="69"/>
      <c r="BO32" s="17">
        <f>IF(ISNA(MATCH(CONCATENATE(BO$4,$A32),'Výsledková listina'!$N:$N,0)),"",INDEX('Výsledková listina'!$C:$C,MATCH(CONCATENATE(BO$4,$A32),'Výsledková listina'!$N:$N,0),1))</f>
      </c>
      <c r="BP32" s="52">
        <f>IF(ISNA(MATCH(CONCATENATE(BO$4,$A32),'Výsledková listina'!$N:$N,0)),"",INDEX('Výsledková listina'!$P:$P,MATCH(CONCATENATE(BO$4,$A32),'Výsledková listina'!$N:$N,0),1))</f>
      </c>
      <c r="BQ32" s="4"/>
      <c r="BR32" s="50">
        <f t="shared" si="11"/>
      </c>
      <c r="BS32" s="69"/>
      <c r="BT32" s="17">
        <f>IF(ISNA(MATCH(CONCATENATE(BT$4,$A32),'Výsledková listina'!$N:$N,0)),"",INDEX('Výsledková listina'!$C:$C,MATCH(CONCATENATE(BT$4,$A32),'Výsledková listina'!$N:$N,0),1))</f>
      </c>
      <c r="BU32" s="52">
        <f>IF(ISNA(MATCH(CONCATENATE(BT$4,$A32),'Výsledková listina'!$N:$N,0)),"",INDEX('Výsledková listina'!$P:$P,MATCH(CONCATENATE(BT$4,$A32),'Výsledková listina'!$N:$N,0),1))</f>
      </c>
      <c r="BV32" s="4"/>
      <c r="BW32" s="50">
        <f t="shared" si="12"/>
      </c>
      <c r="BX32" s="69"/>
      <c r="BY32" s="17">
        <f>IF(ISNA(MATCH(CONCATENATE(BY$4,$A32),'Výsledková listina'!$N:$N,0)),"",INDEX('Výsledková listina'!$C:$C,MATCH(CONCATENATE(BY$4,$A32),'Výsledková listina'!$N:$N,0),1))</f>
      </c>
      <c r="BZ32" s="52">
        <f>IF(ISNA(MATCH(CONCATENATE(BY$4,$A32),'Výsledková listina'!$N:$N,0)),"",INDEX('Výsledková listina'!$P:$P,MATCH(CONCATENATE(BY$4,$A32),'Výsledková listina'!$N:$N,0),1))</f>
      </c>
      <c r="CA32" s="4"/>
      <c r="CB32" s="50">
        <f t="shared" si="13"/>
      </c>
      <c r="CC32" s="69"/>
      <c r="CD32" s="17">
        <f>IF(ISNA(MATCH(CONCATENATE(CD$4,$A32),'Výsledková listina'!$N:$N,0)),"",INDEX('Výsledková listina'!$C:$C,MATCH(CONCATENATE(CD$4,$A32),'Výsledková listina'!$N:$N,0),1))</f>
      </c>
      <c r="CE32" s="52">
        <f>IF(ISNA(MATCH(CONCATENATE(CD$4,$A32),'Výsledková listina'!$N:$N,0)),"",INDEX('Výsledková listina'!$P:$P,MATCH(CONCATENATE(CD$4,$A32),'Výsledková listina'!$N:$N,0),1))</f>
      </c>
      <c r="CF32" s="4"/>
      <c r="CG32" s="50">
        <f t="shared" si="14"/>
      </c>
      <c r="CH32" s="69"/>
    </row>
    <row r="33" spans="1:86" s="10" customFormat="1" ht="34.5" customHeight="1">
      <c r="A33" s="5">
        <v>28</v>
      </c>
      <c r="B33" s="17">
        <f>IF(ISNA(MATCH(CONCATENATE(B$4,$A33),'Výsledková listina'!$N:$N,0)),"",INDEX('Výsledková listina'!$C:$C,MATCH(CONCATENATE(B$4,$A33),'Výsledková listina'!$N:$N,0),1))</f>
      </c>
      <c r="C33" s="52">
        <f>IF(ISNA(MATCH(CONCATENATE(B$4,$A33),'Výsledková listina'!$N:$N,0)),"",INDEX('Výsledková listina'!$P:$P,MATCH(CONCATENATE(B$4,$A33),'Výsledková listina'!$N:$N,0),1))</f>
      </c>
      <c r="D33" s="4"/>
      <c r="E33" s="110"/>
      <c r="F33" s="50">
        <f t="shared" si="0"/>
      </c>
      <c r="G33" s="69"/>
      <c r="H33" s="17">
        <f>IF(ISNA(MATCH(CONCATENATE(H$4,$A33),'Výsledková listina'!$N:$N,0)),"",INDEX('Výsledková listina'!$C:$C,MATCH(CONCATENATE(H$4,$A33),'Výsledková listina'!$N:$N,0),1))</f>
      </c>
      <c r="I33" s="52">
        <f>IF(ISNA(MATCH(CONCATENATE(H$4,$A33),'Výsledková listina'!$N:$N,0)),"",INDEX('Výsledková listina'!$P:$P,MATCH(CONCATENATE(H$4,$A33),'Výsledková listina'!$N:$N,0),1))</f>
      </c>
      <c r="J33" s="4"/>
      <c r="K33" s="110"/>
      <c r="L33" s="50">
        <f t="shared" si="1"/>
      </c>
      <c r="M33" s="69"/>
      <c r="N33" s="17">
        <f>IF(ISNA(MATCH(CONCATENATE(N$4,$A33),'Výsledková listina'!$N:$N,0)),"",INDEX('Výsledková listina'!$C:$C,MATCH(CONCATENATE(N$4,$A33),'Výsledková listina'!$N:$N,0),1))</f>
      </c>
      <c r="O33" s="52">
        <f>IF(ISNA(MATCH(CONCATENATE(N$4,$A33),'Výsledková listina'!$N:$N,0)),"",INDEX('Výsledková listina'!$P:$P,MATCH(CONCATENATE(N$4,$A33),'Výsledková listina'!$N:$N,0),1))</f>
      </c>
      <c r="P33" s="4"/>
      <c r="Q33" s="110"/>
      <c r="R33" s="50">
        <f t="shared" si="2"/>
      </c>
      <c r="S33" s="69"/>
      <c r="T33" s="17">
        <f>IF(ISNA(MATCH(CONCATENATE(T$4,$A33),'Výsledková listina'!$N:$N,0)),"",INDEX('Výsledková listina'!$C:$C,MATCH(CONCATENATE(T$4,$A33),'Výsledková listina'!$N:$N,0),1))</f>
      </c>
      <c r="U33" s="52">
        <f>IF(ISNA(MATCH(CONCATENATE(T$4,$A33),'Výsledková listina'!$N:$N,0)),"",INDEX('Výsledková listina'!$P:$P,MATCH(CONCATENATE(T$4,$A33),'Výsledková listina'!$N:$N,0),1))</f>
      </c>
      <c r="V33" s="4"/>
      <c r="W33" s="110"/>
      <c r="X33" s="50">
        <f t="shared" si="3"/>
      </c>
      <c r="Y33" s="69"/>
      <c r="Z33" s="17">
        <f>IF(ISNA(MATCH(CONCATENATE(Z$4,$A33),'Výsledková listina'!$N:$N,0)),"",INDEX('Výsledková listina'!$C:$C,MATCH(CONCATENATE(Z$4,$A33),'Výsledková listina'!$N:$N,0),1))</f>
      </c>
      <c r="AA33" s="52">
        <f>IF(ISNA(MATCH(CONCATENATE(Z$4,$A33),'Výsledková listina'!$N:$N,0)),"",INDEX('Výsledková listina'!$P:$P,MATCH(CONCATENATE(Z$4,$A33),'Výsledková listina'!$N:$N,0),1))</f>
      </c>
      <c r="AB33" s="4"/>
      <c r="AC33" s="110"/>
      <c r="AD33" s="50">
        <f t="shared" si="4"/>
      </c>
      <c r="AE33" s="69"/>
      <c r="AF33" s="17">
        <f>IF(ISNA(MATCH(CONCATENATE(AF$4,$A33),'Výsledková listina'!$N:$N,0)),"",INDEX('Výsledková listina'!$C:$C,MATCH(CONCATENATE(AF$4,$A33),'Výsledková listina'!$N:$N,0),1))</f>
      </c>
      <c r="AG33" s="52">
        <f>IF(ISNA(MATCH(CONCATENATE(AF$4,$A33),'Výsledková listina'!$N:$N,0)),"",INDEX('Výsledková listina'!$P:$P,MATCH(CONCATENATE(AF$4,$A33),'Výsledková listina'!$N:$N,0),1))</f>
      </c>
      <c r="AH33" s="4"/>
      <c r="AI33" s="110"/>
      <c r="AJ33" s="50">
        <f t="shared" si="5"/>
      </c>
      <c r="AK33" s="69"/>
      <c r="AL33" s="17">
        <f>IF(ISNA(MATCH(CONCATENATE(AL$4,$A33),'Výsledková listina'!$N:$N,0)),"",INDEX('Výsledková listina'!$C:$C,MATCH(CONCATENATE(AL$4,$A33),'Výsledková listina'!$N:$N,0),1))</f>
      </c>
      <c r="AM33" s="52">
        <f>IF(ISNA(MATCH(CONCATENATE(AL$4,$A33),'Výsledková listina'!$N:$N,0)),"",INDEX('Výsledková listina'!$P:$P,MATCH(CONCATENATE(AL$4,$A33),'Výsledková listina'!$N:$N,0),1))</f>
      </c>
      <c r="AN33" s="4"/>
      <c r="AO33" s="110"/>
      <c r="AP33" s="50">
        <f t="shared" si="6"/>
      </c>
      <c r="AQ33" s="69"/>
      <c r="AR33" s="17">
        <f>IF(ISNA(MATCH(CONCATENATE(AR$4,$A33),'Výsledková listina'!$N:$N,0)),"",INDEX('Výsledková listina'!$C:$C,MATCH(CONCATENATE(AR$4,$A33),'Výsledková listina'!$N:$N,0),1))</f>
      </c>
      <c r="AS33" s="52">
        <f>IF(ISNA(MATCH(CONCATENATE(AR$4,$A33),'Výsledková listina'!$N:$N,0)),"",INDEX('Výsledková listina'!$P:$P,MATCH(CONCATENATE(AR$4,$A33),'Výsledková listina'!$N:$N,0),1))</f>
      </c>
      <c r="AT33" s="4"/>
      <c r="AU33" s="110"/>
      <c r="AV33" s="50">
        <f t="shared" si="7"/>
      </c>
      <c r="AW33" s="69"/>
      <c r="AX33" s="17">
        <f>IF(ISNA(MATCH(CONCATENATE(AX$4,$A33),'Výsledková listina'!$N:$N,0)),"",INDEX('Výsledková listina'!$C:$C,MATCH(CONCATENATE(AX$4,$A33),'Výsledková listina'!$N:$N,0),1))</f>
      </c>
      <c r="AY33" s="52">
        <f>IF(ISNA(MATCH(CONCATENATE(AX$4,$A33),'Výsledková listina'!$N:$N,0)),"",INDEX('Výsledková listina'!$P:$P,MATCH(CONCATENATE(AX$4,$A33),'Výsledková listina'!$N:$N,0),1))</f>
      </c>
      <c r="AZ33" s="4"/>
      <c r="BA33" s="110"/>
      <c r="BB33" s="50">
        <f t="shared" si="8"/>
      </c>
      <c r="BC33" s="69"/>
      <c r="BD33" s="17">
        <f>IF(ISNA(MATCH(CONCATENATE(BD$4,$A33),'Výsledková listina'!$N:$N,0)),"",INDEX('Výsledková listina'!$C:$C,MATCH(CONCATENATE(BD$4,$A33),'Výsledková listina'!$N:$N,0),1))</f>
      </c>
      <c r="BE33" s="52">
        <f>IF(ISNA(MATCH(CONCATENATE(BD$4,$A33),'Výsledková listina'!$N:$N,0)),"",INDEX('Výsledková listina'!$P:$P,MATCH(CONCATENATE(BD$4,$A33),'Výsledková listina'!$N:$N,0),1))</f>
      </c>
      <c r="BF33" s="4"/>
      <c r="BG33" s="110"/>
      <c r="BH33" s="50">
        <f t="shared" si="9"/>
      </c>
      <c r="BI33" s="69"/>
      <c r="BJ33" s="17">
        <f>IF(ISNA(MATCH(CONCATENATE(BJ$4,$A33),'Výsledková listina'!$N:$N,0)),"",INDEX('Výsledková listina'!$C:$C,MATCH(CONCATENATE(BJ$4,$A33),'Výsledková listina'!$N:$N,0),1))</f>
      </c>
      <c r="BK33" s="52">
        <f>IF(ISNA(MATCH(CONCATENATE(BJ$4,$A33),'Výsledková listina'!$N:$N,0)),"",INDEX('Výsledková listina'!$P:$P,MATCH(CONCATENATE(BJ$4,$A33),'Výsledková listina'!$N:$N,0),1))</f>
      </c>
      <c r="BL33" s="4"/>
      <c r="BM33" s="50">
        <f t="shared" si="10"/>
      </c>
      <c r="BN33" s="69"/>
      <c r="BO33" s="17">
        <f>IF(ISNA(MATCH(CONCATENATE(BO$4,$A33),'Výsledková listina'!$N:$N,0)),"",INDEX('Výsledková listina'!$C:$C,MATCH(CONCATENATE(BO$4,$A33),'Výsledková listina'!$N:$N,0),1))</f>
      </c>
      <c r="BP33" s="52">
        <f>IF(ISNA(MATCH(CONCATENATE(BO$4,$A33),'Výsledková listina'!$N:$N,0)),"",INDEX('Výsledková listina'!$P:$P,MATCH(CONCATENATE(BO$4,$A33),'Výsledková listina'!$N:$N,0),1))</f>
      </c>
      <c r="BQ33" s="4"/>
      <c r="BR33" s="50">
        <f t="shared" si="11"/>
      </c>
      <c r="BS33" s="69"/>
      <c r="BT33" s="17">
        <f>IF(ISNA(MATCH(CONCATENATE(BT$4,$A33),'Výsledková listina'!$N:$N,0)),"",INDEX('Výsledková listina'!$C:$C,MATCH(CONCATENATE(BT$4,$A33),'Výsledková listina'!$N:$N,0),1))</f>
      </c>
      <c r="BU33" s="52">
        <f>IF(ISNA(MATCH(CONCATENATE(BT$4,$A33),'Výsledková listina'!$N:$N,0)),"",INDEX('Výsledková listina'!$P:$P,MATCH(CONCATENATE(BT$4,$A33),'Výsledková listina'!$N:$N,0),1))</f>
      </c>
      <c r="BV33" s="4"/>
      <c r="BW33" s="50">
        <f t="shared" si="12"/>
      </c>
      <c r="BX33" s="69"/>
      <c r="BY33" s="17">
        <f>IF(ISNA(MATCH(CONCATENATE(BY$4,$A33),'Výsledková listina'!$N:$N,0)),"",INDEX('Výsledková listina'!$C:$C,MATCH(CONCATENATE(BY$4,$A33),'Výsledková listina'!$N:$N,0),1))</f>
      </c>
      <c r="BZ33" s="52">
        <f>IF(ISNA(MATCH(CONCATENATE(BY$4,$A33),'Výsledková listina'!$N:$N,0)),"",INDEX('Výsledková listina'!$P:$P,MATCH(CONCATENATE(BY$4,$A33),'Výsledková listina'!$N:$N,0),1))</f>
      </c>
      <c r="CA33" s="4"/>
      <c r="CB33" s="50">
        <f t="shared" si="13"/>
      </c>
      <c r="CC33" s="69"/>
      <c r="CD33" s="17">
        <f>IF(ISNA(MATCH(CONCATENATE(CD$4,$A33),'Výsledková listina'!$N:$N,0)),"",INDEX('Výsledková listina'!$C:$C,MATCH(CONCATENATE(CD$4,$A33),'Výsledková listina'!$N:$N,0),1))</f>
      </c>
      <c r="CE33" s="52">
        <f>IF(ISNA(MATCH(CONCATENATE(CD$4,$A33),'Výsledková listina'!$N:$N,0)),"",INDEX('Výsledková listina'!$P:$P,MATCH(CONCATENATE(CD$4,$A33),'Výsledková listina'!$N:$N,0),1))</f>
      </c>
      <c r="CF33" s="4"/>
      <c r="CG33" s="50">
        <f t="shared" si="14"/>
      </c>
      <c r="CH33" s="69"/>
    </row>
    <row r="34" spans="1:86" s="10" customFormat="1" ht="34.5" customHeight="1">
      <c r="A34" s="5">
        <v>29</v>
      </c>
      <c r="B34" s="17">
        <f>IF(ISNA(MATCH(CONCATENATE(B$4,$A34),'Výsledková listina'!$N:$N,0)),"",INDEX('Výsledková listina'!$C:$C,MATCH(CONCATENATE(B$4,$A34),'Výsledková listina'!$N:$N,0),1))</f>
      </c>
      <c r="C34" s="52">
        <f>IF(ISNA(MATCH(CONCATENATE(B$4,$A34),'Výsledková listina'!$N:$N,0)),"",INDEX('Výsledková listina'!$P:$P,MATCH(CONCATENATE(B$4,$A34),'Výsledková listina'!$N:$N,0),1))</f>
      </c>
      <c r="D34" s="4"/>
      <c r="E34" s="110"/>
      <c r="F34" s="50">
        <f t="shared" si="0"/>
      </c>
      <c r="G34" s="69"/>
      <c r="H34" s="17">
        <f>IF(ISNA(MATCH(CONCATENATE(H$4,$A34),'Výsledková listina'!$N:$N,0)),"",INDEX('Výsledková listina'!$C:$C,MATCH(CONCATENATE(H$4,$A34),'Výsledková listina'!$N:$N,0),1))</f>
      </c>
      <c r="I34" s="52">
        <f>IF(ISNA(MATCH(CONCATENATE(H$4,$A34),'Výsledková listina'!$N:$N,0)),"",INDEX('Výsledková listina'!$P:$P,MATCH(CONCATENATE(H$4,$A34),'Výsledková listina'!$N:$N,0),1))</f>
      </c>
      <c r="J34" s="4"/>
      <c r="K34" s="110"/>
      <c r="L34" s="50">
        <f t="shared" si="1"/>
      </c>
      <c r="M34" s="69"/>
      <c r="N34" s="17">
        <f>IF(ISNA(MATCH(CONCATENATE(N$4,$A34),'Výsledková listina'!$N:$N,0)),"",INDEX('Výsledková listina'!$C:$C,MATCH(CONCATENATE(N$4,$A34),'Výsledková listina'!$N:$N,0),1))</f>
      </c>
      <c r="O34" s="52">
        <f>IF(ISNA(MATCH(CONCATENATE(N$4,$A34),'Výsledková listina'!$N:$N,0)),"",INDEX('Výsledková listina'!$P:$P,MATCH(CONCATENATE(N$4,$A34),'Výsledková listina'!$N:$N,0),1))</f>
      </c>
      <c r="P34" s="4"/>
      <c r="Q34" s="110"/>
      <c r="R34" s="50">
        <f t="shared" si="2"/>
      </c>
      <c r="S34" s="69"/>
      <c r="T34" s="17">
        <f>IF(ISNA(MATCH(CONCATENATE(T$4,$A34),'Výsledková listina'!$N:$N,0)),"",INDEX('Výsledková listina'!$C:$C,MATCH(CONCATENATE(T$4,$A34),'Výsledková listina'!$N:$N,0),1))</f>
      </c>
      <c r="U34" s="52">
        <f>IF(ISNA(MATCH(CONCATENATE(T$4,$A34),'Výsledková listina'!$N:$N,0)),"",INDEX('Výsledková listina'!$P:$P,MATCH(CONCATENATE(T$4,$A34),'Výsledková listina'!$N:$N,0),1))</f>
      </c>
      <c r="V34" s="4"/>
      <c r="W34" s="110"/>
      <c r="X34" s="50">
        <f t="shared" si="3"/>
      </c>
      <c r="Y34" s="69"/>
      <c r="Z34" s="17">
        <f>IF(ISNA(MATCH(CONCATENATE(Z$4,$A34),'Výsledková listina'!$N:$N,0)),"",INDEX('Výsledková listina'!$C:$C,MATCH(CONCATENATE(Z$4,$A34),'Výsledková listina'!$N:$N,0),1))</f>
      </c>
      <c r="AA34" s="52">
        <f>IF(ISNA(MATCH(CONCATENATE(Z$4,$A34),'Výsledková listina'!$N:$N,0)),"",INDEX('Výsledková listina'!$P:$P,MATCH(CONCATENATE(Z$4,$A34),'Výsledková listina'!$N:$N,0),1))</f>
      </c>
      <c r="AB34" s="4"/>
      <c r="AC34" s="110"/>
      <c r="AD34" s="50">
        <f t="shared" si="4"/>
      </c>
      <c r="AE34" s="69"/>
      <c r="AF34" s="17">
        <f>IF(ISNA(MATCH(CONCATENATE(AF$4,$A34),'Výsledková listina'!$N:$N,0)),"",INDEX('Výsledková listina'!$C:$C,MATCH(CONCATENATE(AF$4,$A34),'Výsledková listina'!$N:$N,0),1))</f>
      </c>
      <c r="AG34" s="52">
        <f>IF(ISNA(MATCH(CONCATENATE(AF$4,$A34),'Výsledková listina'!$N:$N,0)),"",INDEX('Výsledková listina'!$P:$P,MATCH(CONCATENATE(AF$4,$A34),'Výsledková listina'!$N:$N,0),1))</f>
      </c>
      <c r="AH34" s="4"/>
      <c r="AI34" s="110"/>
      <c r="AJ34" s="50">
        <f t="shared" si="5"/>
      </c>
      <c r="AK34" s="69"/>
      <c r="AL34" s="17">
        <f>IF(ISNA(MATCH(CONCATENATE(AL$4,$A34),'Výsledková listina'!$N:$N,0)),"",INDEX('Výsledková listina'!$C:$C,MATCH(CONCATENATE(AL$4,$A34),'Výsledková listina'!$N:$N,0),1))</f>
      </c>
      <c r="AM34" s="52">
        <f>IF(ISNA(MATCH(CONCATENATE(AL$4,$A34),'Výsledková listina'!$N:$N,0)),"",INDEX('Výsledková listina'!$P:$P,MATCH(CONCATENATE(AL$4,$A34),'Výsledková listina'!$N:$N,0),1))</f>
      </c>
      <c r="AN34" s="4"/>
      <c r="AO34" s="110"/>
      <c r="AP34" s="50">
        <f t="shared" si="6"/>
      </c>
      <c r="AQ34" s="69"/>
      <c r="AR34" s="17">
        <f>IF(ISNA(MATCH(CONCATENATE(AR$4,$A34),'Výsledková listina'!$N:$N,0)),"",INDEX('Výsledková listina'!$C:$C,MATCH(CONCATENATE(AR$4,$A34),'Výsledková listina'!$N:$N,0),1))</f>
      </c>
      <c r="AS34" s="52">
        <f>IF(ISNA(MATCH(CONCATENATE(AR$4,$A34),'Výsledková listina'!$N:$N,0)),"",INDEX('Výsledková listina'!$P:$P,MATCH(CONCATENATE(AR$4,$A34),'Výsledková listina'!$N:$N,0),1))</f>
      </c>
      <c r="AT34" s="4"/>
      <c r="AU34" s="110"/>
      <c r="AV34" s="50">
        <f t="shared" si="7"/>
      </c>
      <c r="AW34" s="69"/>
      <c r="AX34" s="17">
        <f>IF(ISNA(MATCH(CONCATENATE(AX$4,$A34),'Výsledková listina'!$N:$N,0)),"",INDEX('Výsledková listina'!$C:$C,MATCH(CONCATENATE(AX$4,$A34),'Výsledková listina'!$N:$N,0),1))</f>
      </c>
      <c r="AY34" s="52">
        <f>IF(ISNA(MATCH(CONCATENATE(AX$4,$A34),'Výsledková listina'!$N:$N,0)),"",INDEX('Výsledková listina'!$P:$P,MATCH(CONCATENATE(AX$4,$A34),'Výsledková listina'!$N:$N,0),1))</f>
      </c>
      <c r="AZ34" s="4"/>
      <c r="BA34" s="110"/>
      <c r="BB34" s="50">
        <f t="shared" si="8"/>
      </c>
      <c r="BC34" s="69"/>
      <c r="BD34" s="17">
        <f>IF(ISNA(MATCH(CONCATENATE(BD$4,$A34),'Výsledková listina'!$N:$N,0)),"",INDEX('Výsledková listina'!$C:$C,MATCH(CONCATENATE(BD$4,$A34),'Výsledková listina'!$N:$N,0),1))</f>
      </c>
      <c r="BE34" s="52">
        <f>IF(ISNA(MATCH(CONCATENATE(BD$4,$A34),'Výsledková listina'!$N:$N,0)),"",INDEX('Výsledková listina'!$P:$P,MATCH(CONCATENATE(BD$4,$A34),'Výsledková listina'!$N:$N,0),1))</f>
      </c>
      <c r="BF34" s="4"/>
      <c r="BG34" s="110"/>
      <c r="BH34" s="50">
        <f t="shared" si="9"/>
      </c>
      <c r="BI34" s="69"/>
      <c r="BJ34" s="17">
        <f>IF(ISNA(MATCH(CONCATENATE(BJ$4,$A34),'Výsledková listina'!$N:$N,0)),"",INDEX('Výsledková listina'!$C:$C,MATCH(CONCATENATE(BJ$4,$A34),'Výsledková listina'!$N:$N,0),1))</f>
      </c>
      <c r="BK34" s="52">
        <f>IF(ISNA(MATCH(CONCATENATE(BJ$4,$A34),'Výsledková listina'!$N:$N,0)),"",INDEX('Výsledková listina'!$P:$P,MATCH(CONCATENATE(BJ$4,$A34),'Výsledková listina'!$N:$N,0),1))</f>
      </c>
      <c r="BL34" s="4"/>
      <c r="BM34" s="50">
        <f t="shared" si="10"/>
      </c>
      <c r="BN34" s="69"/>
      <c r="BO34" s="17">
        <f>IF(ISNA(MATCH(CONCATENATE(BO$4,$A34),'Výsledková listina'!$N:$N,0)),"",INDEX('Výsledková listina'!$C:$C,MATCH(CONCATENATE(BO$4,$A34),'Výsledková listina'!$N:$N,0),1))</f>
      </c>
      <c r="BP34" s="52">
        <f>IF(ISNA(MATCH(CONCATENATE(BO$4,$A34),'Výsledková listina'!$N:$N,0)),"",INDEX('Výsledková listina'!$P:$P,MATCH(CONCATENATE(BO$4,$A34),'Výsledková listina'!$N:$N,0),1))</f>
      </c>
      <c r="BQ34" s="4"/>
      <c r="BR34" s="50">
        <f t="shared" si="11"/>
      </c>
      <c r="BS34" s="69"/>
      <c r="BT34" s="17">
        <f>IF(ISNA(MATCH(CONCATENATE(BT$4,$A34),'Výsledková listina'!$N:$N,0)),"",INDEX('Výsledková listina'!$C:$C,MATCH(CONCATENATE(BT$4,$A34),'Výsledková listina'!$N:$N,0),1))</f>
      </c>
      <c r="BU34" s="52">
        <f>IF(ISNA(MATCH(CONCATENATE(BT$4,$A34),'Výsledková listina'!$N:$N,0)),"",INDEX('Výsledková listina'!$P:$P,MATCH(CONCATENATE(BT$4,$A34),'Výsledková listina'!$N:$N,0),1))</f>
      </c>
      <c r="BV34" s="4"/>
      <c r="BW34" s="50">
        <f t="shared" si="12"/>
      </c>
      <c r="BX34" s="69"/>
      <c r="BY34" s="17">
        <f>IF(ISNA(MATCH(CONCATENATE(BY$4,$A34),'Výsledková listina'!$N:$N,0)),"",INDEX('Výsledková listina'!$C:$C,MATCH(CONCATENATE(BY$4,$A34),'Výsledková listina'!$N:$N,0),1))</f>
      </c>
      <c r="BZ34" s="52">
        <f>IF(ISNA(MATCH(CONCATENATE(BY$4,$A34),'Výsledková listina'!$N:$N,0)),"",INDEX('Výsledková listina'!$P:$P,MATCH(CONCATENATE(BY$4,$A34),'Výsledková listina'!$N:$N,0),1))</f>
      </c>
      <c r="CA34" s="4"/>
      <c r="CB34" s="50">
        <f t="shared" si="13"/>
      </c>
      <c r="CC34" s="69"/>
      <c r="CD34" s="17">
        <f>IF(ISNA(MATCH(CONCATENATE(CD$4,$A34),'Výsledková listina'!$N:$N,0)),"",INDEX('Výsledková listina'!$C:$C,MATCH(CONCATENATE(CD$4,$A34),'Výsledková listina'!$N:$N,0),1))</f>
      </c>
      <c r="CE34" s="52">
        <f>IF(ISNA(MATCH(CONCATENATE(CD$4,$A34),'Výsledková listina'!$N:$N,0)),"",INDEX('Výsledková listina'!$P:$P,MATCH(CONCATENATE(CD$4,$A34),'Výsledková listina'!$N:$N,0),1))</f>
      </c>
      <c r="CF34" s="4"/>
      <c r="CG34" s="50">
        <f t="shared" si="14"/>
      </c>
      <c r="CH34" s="69"/>
    </row>
    <row r="35" spans="1:86" s="10" customFormat="1" ht="34.5" customHeight="1" thickBot="1">
      <c r="A35" s="6">
        <v>30</v>
      </c>
      <c r="B35" s="18">
        <f>IF(ISNA(MATCH(CONCATENATE(B$4,$A35),'Výsledková listina'!$N:$N,0)),"",INDEX('Výsledková listina'!$C:$C,MATCH(CONCATENATE(B$4,$A35),'Výsledková listina'!$N:$N,0),1))</f>
      </c>
      <c r="C35" s="53">
        <f>IF(ISNA(MATCH(CONCATENATE(B$4,$A35),'Výsledková listina'!$N:$N,0)),"",INDEX('Výsledková listina'!$P:$P,MATCH(CONCATENATE(B$4,$A35),'Výsledková listina'!$N:$N,0),1))</f>
      </c>
      <c r="D35" s="7"/>
      <c r="E35" s="111"/>
      <c r="F35" s="51">
        <f t="shared" si="0"/>
      </c>
      <c r="G35" s="70"/>
      <c r="H35" s="18">
        <f>IF(ISNA(MATCH(CONCATENATE(H$4,$A35),'Výsledková listina'!$N:$N,0)),"",INDEX('Výsledková listina'!$C:$C,MATCH(CONCATENATE(H$4,$A35),'Výsledková listina'!$N:$N,0),1))</f>
      </c>
      <c r="I35" s="53">
        <f>IF(ISNA(MATCH(CONCATENATE(H$4,$A35),'Výsledková listina'!$N:$N,0)),"",INDEX('Výsledková listina'!$P:$P,MATCH(CONCATENATE(H$4,$A35),'Výsledková listina'!$N:$N,0),1))</f>
      </c>
      <c r="J35" s="7"/>
      <c r="K35" s="111"/>
      <c r="L35" s="51">
        <f t="shared" si="1"/>
      </c>
      <c r="M35" s="70"/>
      <c r="N35" s="18">
        <f>IF(ISNA(MATCH(CONCATENATE(N$4,$A35),'Výsledková listina'!$N:$N,0)),"",INDEX('Výsledková listina'!$C:$C,MATCH(CONCATENATE(N$4,$A35),'Výsledková listina'!$N:$N,0),1))</f>
      </c>
      <c r="O35" s="53">
        <f>IF(ISNA(MATCH(CONCATENATE(N$4,$A35),'Výsledková listina'!$N:$N,0)),"",INDEX('Výsledková listina'!$P:$P,MATCH(CONCATENATE(N$4,$A35),'Výsledková listina'!$N:$N,0),1))</f>
      </c>
      <c r="P35" s="7"/>
      <c r="Q35" s="111"/>
      <c r="R35" s="51">
        <f t="shared" si="2"/>
      </c>
      <c r="S35" s="70"/>
      <c r="T35" s="18">
        <f>IF(ISNA(MATCH(CONCATENATE(T$4,$A35),'Výsledková listina'!$N:$N,0)),"",INDEX('Výsledková listina'!$C:$C,MATCH(CONCATENATE(T$4,$A35),'Výsledková listina'!$N:$N,0),1))</f>
      </c>
      <c r="U35" s="53">
        <f>IF(ISNA(MATCH(CONCATENATE(T$4,$A35),'Výsledková listina'!$N:$N,0)),"",INDEX('Výsledková listina'!$P:$P,MATCH(CONCATENATE(T$4,$A35),'Výsledková listina'!$N:$N,0),1))</f>
      </c>
      <c r="V35" s="7"/>
      <c r="W35" s="111"/>
      <c r="X35" s="51">
        <f t="shared" si="3"/>
      </c>
      <c r="Y35" s="70"/>
      <c r="Z35" s="18">
        <f>IF(ISNA(MATCH(CONCATENATE(Z$4,$A35),'Výsledková listina'!$N:$N,0)),"",INDEX('Výsledková listina'!$C:$C,MATCH(CONCATENATE(Z$4,$A35),'Výsledková listina'!$N:$N,0),1))</f>
      </c>
      <c r="AA35" s="53">
        <f>IF(ISNA(MATCH(CONCATENATE(Z$4,$A35),'Výsledková listina'!$N:$N,0)),"",INDEX('Výsledková listina'!$P:$P,MATCH(CONCATENATE(Z$4,$A35),'Výsledková listina'!$N:$N,0),1))</f>
      </c>
      <c r="AB35" s="7"/>
      <c r="AC35" s="111"/>
      <c r="AD35" s="51">
        <f t="shared" si="4"/>
      </c>
      <c r="AE35" s="70"/>
      <c r="AF35" s="18">
        <f>IF(ISNA(MATCH(CONCATENATE(AF$4,$A35),'Výsledková listina'!$N:$N,0)),"",INDEX('Výsledková listina'!$C:$C,MATCH(CONCATENATE(AF$4,$A35),'Výsledková listina'!$N:$N,0),1))</f>
      </c>
      <c r="AG35" s="53">
        <f>IF(ISNA(MATCH(CONCATENATE(AF$4,$A35),'Výsledková listina'!$N:$N,0)),"",INDEX('Výsledková listina'!$P:$P,MATCH(CONCATENATE(AF$4,$A35),'Výsledková listina'!$N:$N,0),1))</f>
      </c>
      <c r="AH35" s="7"/>
      <c r="AI35" s="111"/>
      <c r="AJ35" s="51">
        <f t="shared" si="5"/>
      </c>
      <c r="AK35" s="70"/>
      <c r="AL35" s="18">
        <f>IF(ISNA(MATCH(CONCATENATE(AL$4,$A35),'Výsledková listina'!$N:$N,0)),"",INDEX('Výsledková listina'!$C:$C,MATCH(CONCATENATE(AL$4,$A35),'Výsledková listina'!$N:$N,0),1))</f>
      </c>
      <c r="AM35" s="53">
        <f>IF(ISNA(MATCH(CONCATENATE(AL$4,$A35),'Výsledková listina'!$N:$N,0)),"",INDEX('Výsledková listina'!$P:$P,MATCH(CONCATENATE(AL$4,$A35),'Výsledková listina'!$N:$N,0),1))</f>
      </c>
      <c r="AN35" s="7"/>
      <c r="AO35" s="111"/>
      <c r="AP35" s="51">
        <f t="shared" si="6"/>
      </c>
      <c r="AQ35" s="70"/>
      <c r="AR35" s="18">
        <f>IF(ISNA(MATCH(CONCATENATE(AR$4,$A35),'Výsledková listina'!$N:$N,0)),"",INDEX('Výsledková listina'!$C:$C,MATCH(CONCATENATE(AR$4,$A35),'Výsledková listina'!$N:$N,0),1))</f>
      </c>
      <c r="AS35" s="53">
        <f>IF(ISNA(MATCH(CONCATENATE(AR$4,$A35),'Výsledková listina'!$N:$N,0)),"",INDEX('Výsledková listina'!$P:$P,MATCH(CONCATENATE(AR$4,$A35),'Výsledková listina'!$N:$N,0),1))</f>
      </c>
      <c r="AT35" s="7"/>
      <c r="AU35" s="111"/>
      <c r="AV35" s="51">
        <f t="shared" si="7"/>
      </c>
      <c r="AW35" s="70"/>
      <c r="AX35" s="18">
        <f>IF(ISNA(MATCH(CONCATENATE(AX$4,$A35),'Výsledková listina'!$N:$N,0)),"",INDEX('Výsledková listina'!$C:$C,MATCH(CONCATENATE(AX$4,$A35),'Výsledková listina'!$N:$N,0),1))</f>
      </c>
      <c r="AY35" s="53">
        <f>IF(ISNA(MATCH(CONCATENATE(AX$4,$A35),'Výsledková listina'!$N:$N,0)),"",INDEX('Výsledková listina'!$P:$P,MATCH(CONCATENATE(AX$4,$A35),'Výsledková listina'!$N:$N,0),1))</f>
      </c>
      <c r="AZ35" s="7"/>
      <c r="BA35" s="111"/>
      <c r="BB35" s="51">
        <f t="shared" si="8"/>
      </c>
      <c r="BC35" s="70"/>
      <c r="BD35" s="18">
        <f>IF(ISNA(MATCH(CONCATENATE(BD$4,$A35),'Výsledková listina'!$N:$N,0)),"",INDEX('Výsledková listina'!$C:$C,MATCH(CONCATENATE(BD$4,$A35),'Výsledková listina'!$N:$N,0),1))</f>
      </c>
      <c r="BE35" s="53">
        <f>IF(ISNA(MATCH(CONCATENATE(BD$4,$A35),'Výsledková listina'!$N:$N,0)),"",INDEX('Výsledková listina'!$P:$P,MATCH(CONCATENATE(BD$4,$A35),'Výsledková listina'!$N:$N,0),1))</f>
      </c>
      <c r="BF35" s="7"/>
      <c r="BG35" s="111"/>
      <c r="BH35" s="51">
        <f t="shared" si="9"/>
      </c>
      <c r="BI35" s="70"/>
      <c r="BJ35" s="18">
        <f>IF(ISNA(MATCH(CONCATENATE(BJ$4,$A35),'Výsledková listina'!$N:$N,0)),"",INDEX('Výsledková listina'!$C:$C,MATCH(CONCATENATE(BJ$4,$A35),'Výsledková listina'!$N:$N,0),1))</f>
      </c>
      <c r="BK35" s="53">
        <f>IF(ISNA(MATCH(CONCATENATE(BJ$4,$A35),'Výsledková listina'!$N:$N,0)),"",INDEX('Výsledková listina'!$P:$P,MATCH(CONCATENATE(BJ$4,$A35),'Výsledková listina'!$N:$N,0),1))</f>
      </c>
      <c r="BL35" s="7"/>
      <c r="BM35" s="51">
        <f t="shared" si="10"/>
      </c>
      <c r="BN35" s="70"/>
      <c r="BO35" s="18">
        <f>IF(ISNA(MATCH(CONCATENATE(BO$4,$A35),'Výsledková listina'!$N:$N,0)),"",INDEX('Výsledková listina'!$C:$C,MATCH(CONCATENATE(BO$4,$A35),'Výsledková listina'!$N:$N,0),1))</f>
      </c>
      <c r="BP35" s="53">
        <f>IF(ISNA(MATCH(CONCATENATE(BO$4,$A35),'Výsledková listina'!$N:$N,0)),"",INDEX('Výsledková listina'!$P:$P,MATCH(CONCATENATE(BO$4,$A35),'Výsledková listina'!$N:$N,0),1))</f>
      </c>
      <c r="BQ35" s="7"/>
      <c r="BR35" s="51">
        <f t="shared" si="11"/>
      </c>
      <c r="BS35" s="70"/>
      <c r="BT35" s="18">
        <f>IF(ISNA(MATCH(CONCATENATE(BT$4,$A35),'Výsledková listina'!$N:$N,0)),"",INDEX('Výsledková listina'!$C:$C,MATCH(CONCATENATE(BT$4,$A35),'Výsledková listina'!$N:$N,0),1))</f>
      </c>
      <c r="BU35" s="53">
        <f>IF(ISNA(MATCH(CONCATENATE(BT$4,$A35),'Výsledková listina'!$N:$N,0)),"",INDEX('Výsledková listina'!$P:$P,MATCH(CONCATENATE(BT$4,$A35),'Výsledková listina'!$N:$N,0),1))</f>
      </c>
      <c r="BV35" s="7"/>
      <c r="BW35" s="51">
        <f t="shared" si="12"/>
      </c>
      <c r="BX35" s="70"/>
      <c r="BY35" s="18">
        <f>IF(ISNA(MATCH(CONCATENATE(BY$4,$A35),'Výsledková listina'!$N:$N,0)),"",INDEX('Výsledková listina'!$C:$C,MATCH(CONCATENATE(BY$4,$A35),'Výsledková listina'!$N:$N,0),1))</f>
      </c>
      <c r="BZ35" s="53">
        <f>IF(ISNA(MATCH(CONCATENATE(BY$4,$A35),'Výsledková listina'!$N:$N,0)),"",INDEX('Výsledková listina'!$P:$P,MATCH(CONCATENATE(BY$4,$A35),'Výsledková listina'!$N:$N,0),1))</f>
      </c>
      <c r="CA35" s="7"/>
      <c r="CB35" s="51">
        <f t="shared" si="13"/>
      </c>
      <c r="CC35" s="70"/>
      <c r="CD35" s="18">
        <f>IF(ISNA(MATCH(CONCATENATE(CD$4,$A35),'Výsledková listina'!$N:$N,0)),"",INDEX('Výsledková listina'!$C:$C,MATCH(CONCATENATE(CD$4,$A35),'Výsledková listina'!$N:$N,0),1))</f>
      </c>
      <c r="CE35" s="53">
        <f>IF(ISNA(MATCH(CONCATENATE(CD$4,$A35),'Výsledková listina'!$N:$N,0)),"",INDEX('Výsledková listina'!$P:$P,MATCH(CONCATENATE(CD$4,$A35),'Výsledková listina'!$N:$N,0),1))</f>
      </c>
      <c r="CF35" s="7"/>
      <c r="CG35" s="51">
        <f t="shared" si="14"/>
      </c>
      <c r="CH35" s="70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CD4:CH4"/>
    <mergeCell ref="CD1:CH1"/>
    <mergeCell ref="CD2:CH2"/>
    <mergeCell ref="CD3:CH3"/>
    <mergeCell ref="BY1:CC1"/>
    <mergeCell ref="BY2:CC2"/>
    <mergeCell ref="BY4:CC4"/>
    <mergeCell ref="BY3:CC3"/>
    <mergeCell ref="BJ4:BN4"/>
    <mergeCell ref="BO3:BS3"/>
    <mergeCell ref="BO4:BS4"/>
    <mergeCell ref="BT4:BX4"/>
    <mergeCell ref="AX1:BC1"/>
    <mergeCell ref="BD2:BI2"/>
    <mergeCell ref="BT3:BX3"/>
    <mergeCell ref="BJ3:BN3"/>
    <mergeCell ref="BD3:BI3"/>
    <mergeCell ref="BD4:BI4"/>
    <mergeCell ref="AX3:BC3"/>
    <mergeCell ref="AX4:BC4"/>
    <mergeCell ref="Z4:AE4"/>
    <mergeCell ref="AF4:AK4"/>
    <mergeCell ref="AL4:AQ4"/>
    <mergeCell ref="BT1:BX1"/>
    <mergeCell ref="BT2:BX2"/>
    <mergeCell ref="BO2:BS2"/>
    <mergeCell ref="BJ1:BN1"/>
    <mergeCell ref="BJ2:BN2"/>
    <mergeCell ref="BO1:BS1"/>
    <mergeCell ref="BD1:BI1"/>
    <mergeCell ref="AR4:AW4"/>
    <mergeCell ref="AR3:AW3"/>
    <mergeCell ref="AX2:BC2"/>
    <mergeCell ref="AF3:AK3"/>
    <mergeCell ref="Z3:AE3"/>
    <mergeCell ref="AL3:AQ3"/>
    <mergeCell ref="Z1:AE1"/>
    <mergeCell ref="Z2:AE2"/>
    <mergeCell ref="AR1:AW1"/>
    <mergeCell ref="AF1:AK1"/>
    <mergeCell ref="AR2:AW2"/>
    <mergeCell ref="AL1:AQ1"/>
    <mergeCell ref="AL2:AQ2"/>
    <mergeCell ref="AF2:AK2"/>
    <mergeCell ref="A3:A5"/>
    <mergeCell ref="T2:Y2"/>
    <mergeCell ref="B1:G1"/>
    <mergeCell ref="B2:G2"/>
    <mergeCell ref="H1:M1"/>
    <mergeCell ref="H2:M2"/>
    <mergeCell ref="N1:S1"/>
    <mergeCell ref="N2:S2"/>
    <mergeCell ref="N4:S4"/>
    <mergeCell ref="N3:S3"/>
    <mergeCell ref="B3:G3"/>
    <mergeCell ref="B4:G4"/>
    <mergeCell ref="T3:Y3"/>
    <mergeCell ref="T1:Y1"/>
    <mergeCell ref="H3:M3"/>
    <mergeCell ref="H4:M4"/>
    <mergeCell ref="T4:Y4"/>
  </mergeCells>
  <conditionalFormatting sqref="B6:B35 E6:F35">
    <cfRule type="expression" priority="1" dxfId="0" stopIfTrue="1">
      <formula>$E6&gt;0</formula>
    </cfRule>
  </conditionalFormatting>
  <conditionalFormatting sqref="H6:H35 K6:L35">
    <cfRule type="expression" priority="2" dxfId="0" stopIfTrue="1">
      <formula>$K6&gt;0</formula>
    </cfRule>
  </conditionalFormatting>
  <conditionalFormatting sqref="N6:N35 Q6:R35">
    <cfRule type="expression" priority="3" dxfId="0" stopIfTrue="1">
      <formula>$Q6&gt;0</formula>
    </cfRule>
  </conditionalFormatting>
  <conditionalFormatting sqref="T6:T35 W6:X35">
    <cfRule type="expression" priority="4" dxfId="0" stopIfTrue="1">
      <formula>$W6&gt;0</formula>
    </cfRule>
  </conditionalFormatting>
  <conditionalFormatting sqref="Z6:Z35 AC6:AD35">
    <cfRule type="expression" priority="5" dxfId="0" stopIfTrue="1">
      <formula>$AC6&gt;0</formula>
    </cfRule>
  </conditionalFormatting>
  <conditionalFormatting sqref="AF6:AF35 AI6:AJ35">
    <cfRule type="expression" priority="6" dxfId="0" stopIfTrue="1">
      <formula>$AI6&gt;0</formula>
    </cfRule>
  </conditionalFormatting>
  <conditionalFormatting sqref="AL6:AL35 AO6:AP35">
    <cfRule type="expression" priority="7" dxfId="0" stopIfTrue="1">
      <formula>$AO6&gt;0</formula>
    </cfRule>
  </conditionalFormatting>
  <conditionalFormatting sqref="AR6:AR35 AU6:AV35 BA6:BB35 BG6:BH35">
    <cfRule type="expression" priority="16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orientation="portrait" pageOrder="overThenDown" paperSize="9" scale="99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CH38"/>
  <sheetViews>
    <sheetView showGridLines="0" zoomScale="70" zoomScaleNormal="70" zoomScaleSheetLayoutView="70" zoomScalePageLayoutView="0" workbookViewId="0" topLeftCell="A3">
      <pane xSplit="1" ySplit="3" topLeftCell="G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S11" sqref="S11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37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37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37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37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37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37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37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37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45">
        <f>CONCATENATE('Základní list'!$E$3)</f>
      </c>
      <c r="C1" s="245"/>
      <c r="D1" s="245"/>
      <c r="E1" s="245"/>
      <c r="F1" s="245"/>
      <c r="G1" s="245"/>
      <c r="H1" s="245">
        <f>CONCATENATE('Základní list'!$E$3)</f>
      </c>
      <c r="I1" s="245"/>
      <c r="J1" s="245"/>
      <c r="K1" s="245"/>
      <c r="L1" s="245"/>
      <c r="M1" s="245"/>
      <c r="N1" s="245">
        <f>CONCATENATE('Základní list'!$E$3)</f>
      </c>
      <c r="O1" s="245"/>
      <c r="P1" s="245"/>
      <c r="Q1" s="245"/>
      <c r="R1" s="245"/>
      <c r="S1" s="245"/>
      <c r="T1" s="245">
        <f>CONCATENATE('Základní list'!$E$3)</f>
      </c>
      <c r="U1" s="245"/>
      <c r="V1" s="245"/>
      <c r="W1" s="245"/>
      <c r="X1" s="245"/>
      <c r="Y1" s="245"/>
      <c r="Z1" s="245">
        <f>CONCATENATE('Základní list'!$E$3)</f>
      </c>
      <c r="AA1" s="245"/>
      <c r="AB1" s="245"/>
      <c r="AC1" s="245"/>
      <c r="AD1" s="245"/>
      <c r="AE1" s="245"/>
      <c r="AF1" s="245">
        <f>CONCATENATE('Základní list'!$E$3)</f>
      </c>
      <c r="AG1" s="245"/>
      <c r="AH1" s="245"/>
      <c r="AI1" s="245"/>
      <c r="AJ1" s="245"/>
      <c r="AK1" s="245"/>
      <c r="AL1" s="245">
        <f>CONCATENATE('Základní list'!$E$3)</f>
      </c>
      <c r="AM1" s="245"/>
      <c r="AN1" s="245"/>
      <c r="AO1" s="245"/>
      <c r="AP1" s="245"/>
      <c r="AQ1" s="245"/>
      <c r="AR1" s="245">
        <f>CONCATENATE('Základní list'!$E$3)</f>
      </c>
      <c r="AS1" s="245"/>
      <c r="AT1" s="245"/>
      <c r="AU1" s="245"/>
      <c r="AV1" s="245"/>
      <c r="AW1" s="245"/>
      <c r="AX1" s="245">
        <f>CONCATENATE('Základní list'!$E$3)</f>
      </c>
      <c r="AY1" s="245"/>
      <c r="AZ1" s="245"/>
      <c r="BA1" s="245"/>
      <c r="BB1" s="245"/>
      <c r="BC1" s="245"/>
      <c r="BD1" s="245">
        <f>CONCATENATE('Základní list'!$E$3)</f>
      </c>
      <c r="BE1" s="245"/>
      <c r="BF1" s="245"/>
      <c r="BG1" s="245"/>
      <c r="BH1" s="245"/>
      <c r="BI1" s="245"/>
      <c r="BJ1" s="245">
        <f>CONCATENATE('Základní list'!$E$3)</f>
      </c>
      <c r="BK1" s="245"/>
      <c r="BL1" s="245"/>
      <c r="BM1" s="245"/>
      <c r="BN1" s="245"/>
      <c r="BO1" s="245">
        <f>CONCATENATE('Základní list'!$E$3)</f>
      </c>
      <c r="BP1" s="245"/>
      <c r="BQ1" s="245"/>
      <c r="BR1" s="245"/>
      <c r="BS1" s="245"/>
      <c r="BT1" s="245">
        <f>CONCATENATE('Základní list'!$E$3)</f>
      </c>
      <c r="BU1" s="245"/>
      <c r="BV1" s="245"/>
      <c r="BW1" s="245"/>
      <c r="BX1" s="245"/>
      <c r="BY1" s="245">
        <f>CONCATENATE('Základní list'!$E$3)</f>
      </c>
      <c r="BZ1" s="245"/>
      <c r="CA1" s="245"/>
      <c r="CB1" s="245"/>
      <c r="CC1" s="245"/>
      <c r="CD1" s="245">
        <f>CONCATENATE('Základní list'!$E$3)</f>
      </c>
      <c r="CE1" s="245"/>
      <c r="CF1" s="245"/>
      <c r="CG1" s="245"/>
      <c r="CH1" s="245"/>
    </row>
    <row r="2" spans="1:86" s="99" customFormat="1" ht="13.5" thickBot="1">
      <c r="A2" s="57"/>
      <c r="B2" s="249">
        <f>CONCATENATE('Základní list'!$F$4)</f>
      </c>
      <c r="C2" s="249"/>
      <c r="D2" s="249"/>
      <c r="E2" s="249"/>
      <c r="F2" s="249"/>
      <c r="G2" s="249"/>
      <c r="H2" s="249">
        <f>CONCATENATE('Základní list'!$F$4)</f>
      </c>
      <c r="I2" s="249"/>
      <c r="J2" s="249"/>
      <c r="K2" s="249"/>
      <c r="L2" s="249"/>
      <c r="M2" s="249"/>
      <c r="N2" s="249">
        <f>CONCATENATE('Základní list'!$F$4)</f>
      </c>
      <c r="O2" s="249"/>
      <c r="P2" s="249"/>
      <c r="Q2" s="249"/>
      <c r="R2" s="249"/>
      <c r="S2" s="249"/>
      <c r="T2" s="249">
        <f>CONCATENATE('Základní list'!$F$4)</f>
      </c>
      <c r="U2" s="249"/>
      <c r="V2" s="249"/>
      <c r="W2" s="249"/>
      <c r="X2" s="249"/>
      <c r="Y2" s="249"/>
      <c r="Z2" s="249">
        <f>CONCATENATE('Základní list'!$F$4)</f>
      </c>
      <c r="AA2" s="249"/>
      <c r="AB2" s="249"/>
      <c r="AC2" s="249"/>
      <c r="AD2" s="249"/>
      <c r="AE2" s="249"/>
      <c r="AF2" s="249">
        <f>CONCATENATE('Základní list'!$F$4)</f>
      </c>
      <c r="AG2" s="249"/>
      <c r="AH2" s="249"/>
      <c r="AI2" s="249"/>
      <c r="AJ2" s="249"/>
      <c r="AK2" s="249"/>
      <c r="AL2" s="249">
        <f>CONCATENATE('Základní list'!$F$4)</f>
      </c>
      <c r="AM2" s="249"/>
      <c r="AN2" s="249"/>
      <c r="AO2" s="249"/>
      <c r="AP2" s="249"/>
      <c r="AQ2" s="249"/>
      <c r="AR2" s="249">
        <f>CONCATENATE('Základní list'!$F$4)</f>
      </c>
      <c r="AS2" s="249"/>
      <c r="AT2" s="249"/>
      <c r="AU2" s="249"/>
      <c r="AV2" s="249"/>
      <c r="AW2" s="249"/>
      <c r="AX2" s="249">
        <f>CONCATENATE('Základní list'!$F$4)</f>
      </c>
      <c r="AY2" s="249"/>
      <c r="AZ2" s="249"/>
      <c r="BA2" s="249"/>
      <c r="BB2" s="249"/>
      <c r="BC2" s="249"/>
      <c r="BD2" s="249">
        <f>CONCATENATE('Základní list'!$F$4)</f>
      </c>
      <c r="BE2" s="249"/>
      <c r="BF2" s="249"/>
      <c r="BG2" s="249"/>
      <c r="BH2" s="249"/>
      <c r="BI2" s="249"/>
      <c r="BJ2" s="249">
        <f>CONCATENATE('Základní list'!$F$4)</f>
      </c>
      <c r="BK2" s="249"/>
      <c r="BL2" s="249"/>
      <c r="BM2" s="249"/>
      <c r="BN2" s="249"/>
      <c r="BO2" s="249">
        <f>CONCATENATE('Základní list'!$F$4)</f>
      </c>
      <c r="BP2" s="249"/>
      <c r="BQ2" s="249"/>
      <c r="BR2" s="249"/>
      <c r="BS2" s="249"/>
      <c r="BT2" s="249">
        <f>CONCATENATE('Základní list'!$F$4)</f>
      </c>
      <c r="BU2" s="249"/>
      <c r="BV2" s="249"/>
      <c r="BW2" s="249"/>
      <c r="BX2" s="249"/>
      <c r="BY2" s="249">
        <f>CONCATENATE('Základní list'!$F$4)</f>
      </c>
      <c r="BZ2" s="249"/>
      <c r="CA2" s="249"/>
      <c r="CB2" s="249"/>
      <c r="CC2" s="249"/>
      <c r="CD2" s="249">
        <f>CONCATENATE('Základní list'!$F$4)</f>
      </c>
      <c r="CE2" s="249"/>
      <c r="CF2" s="249"/>
      <c r="CG2" s="249"/>
      <c r="CH2" s="249"/>
    </row>
    <row r="3" spans="1:86" ht="16.5" customHeight="1">
      <c r="A3" s="246" t="s">
        <v>11</v>
      </c>
      <c r="B3" s="239" t="s">
        <v>16</v>
      </c>
      <c r="C3" s="240"/>
      <c r="D3" s="240"/>
      <c r="E3" s="240"/>
      <c r="F3" s="240"/>
      <c r="G3" s="241"/>
      <c r="H3" s="239" t="s">
        <v>16</v>
      </c>
      <c r="I3" s="240"/>
      <c r="J3" s="240"/>
      <c r="K3" s="240"/>
      <c r="L3" s="240"/>
      <c r="M3" s="241"/>
      <c r="N3" s="239" t="s">
        <v>16</v>
      </c>
      <c r="O3" s="240"/>
      <c r="P3" s="240"/>
      <c r="Q3" s="240"/>
      <c r="R3" s="240"/>
      <c r="S3" s="241"/>
      <c r="T3" s="239" t="s">
        <v>16</v>
      </c>
      <c r="U3" s="240"/>
      <c r="V3" s="240"/>
      <c r="W3" s="240"/>
      <c r="X3" s="240"/>
      <c r="Y3" s="241"/>
      <c r="Z3" s="239" t="s">
        <v>16</v>
      </c>
      <c r="AA3" s="240"/>
      <c r="AB3" s="240"/>
      <c r="AC3" s="240"/>
      <c r="AD3" s="240"/>
      <c r="AE3" s="241"/>
      <c r="AF3" s="239" t="s">
        <v>16</v>
      </c>
      <c r="AG3" s="240"/>
      <c r="AH3" s="240"/>
      <c r="AI3" s="240"/>
      <c r="AJ3" s="240"/>
      <c r="AK3" s="241"/>
      <c r="AL3" s="239" t="s">
        <v>16</v>
      </c>
      <c r="AM3" s="240"/>
      <c r="AN3" s="240"/>
      <c r="AO3" s="240"/>
      <c r="AP3" s="240"/>
      <c r="AQ3" s="241"/>
      <c r="AR3" s="239" t="s">
        <v>16</v>
      </c>
      <c r="AS3" s="240"/>
      <c r="AT3" s="240"/>
      <c r="AU3" s="240"/>
      <c r="AV3" s="240"/>
      <c r="AW3" s="241"/>
      <c r="AX3" s="239" t="s">
        <v>16</v>
      </c>
      <c r="AY3" s="240"/>
      <c r="AZ3" s="240"/>
      <c r="BA3" s="240"/>
      <c r="BB3" s="240"/>
      <c r="BC3" s="241"/>
      <c r="BD3" s="239" t="s">
        <v>16</v>
      </c>
      <c r="BE3" s="240"/>
      <c r="BF3" s="240"/>
      <c r="BG3" s="240"/>
      <c r="BH3" s="240"/>
      <c r="BI3" s="241"/>
      <c r="BJ3" s="239" t="s">
        <v>16</v>
      </c>
      <c r="BK3" s="240"/>
      <c r="BL3" s="240"/>
      <c r="BM3" s="240"/>
      <c r="BN3" s="241" t="s">
        <v>36</v>
      </c>
      <c r="BO3" s="239" t="s">
        <v>16</v>
      </c>
      <c r="BP3" s="240"/>
      <c r="BQ3" s="240"/>
      <c r="BR3" s="240"/>
      <c r="BS3" s="241" t="s">
        <v>36</v>
      </c>
      <c r="BT3" s="239" t="s">
        <v>16</v>
      </c>
      <c r="BU3" s="240"/>
      <c r="BV3" s="240"/>
      <c r="BW3" s="240"/>
      <c r="BX3" s="241" t="s">
        <v>36</v>
      </c>
      <c r="BY3" s="239" t="s">
        <v>16</v>
      </c>
      <c r="BZ3" s="240"/>
      <c r="CA3" s="240"/>
      <c r="CB3" s="240"/>
      <c r="CC3" s="241" t="s">
        <v>36</v>
      </c>
      <c r="CD3" s="239" t="s">
        <v>16</v>
      </c>
      <c r="CE3" s="240"/>
      <c r="CF3" s="240"/>
      <c r="CG3" s="240"/>
      <c r="CH3" s="241" t="s">
        <v>36</v>
      </c>
    </row>
    <row r="4" spans="1:86" s="8" customFormat="1" ht="16.5" customHeight="1" thickBot="1">
      <c r="A4" s="247"/>
      <c r="B4" s="242" t="str">
        <f>IF(ISBLANK('Základní list'!$C11),"",'Základní list'!$A11)</f>
        <v>A</v>
      </c>
      <c r="C4" s="243"/>
      <c r="D4" s="243"/>
      <c r="E4" s="243"/>
      <c r="F4" s="243"/>
      <c r="G4" s="244"/>
      <c r="H4" s="242" t="str">
        <f>IF(ISBLANK('Základní list'!$C12),"",'Základní list'!$A12)</f>
        <v>B</v>
      </c>
      <c r="I4" s="243"/>
      <c r="J4" s="243"/>
      <c r="K4" s="243"/>
      <c r="L4" s="243"/>
      <c r="M4" s="244"/>
      <c r="N4" s="242" t="str">
        <f>IF(ISBLANK('Základní list'!$C13),"",'Základní list'!$A13)</f>
        <v>C</v>
      </c>
      <c r="O4" s="243"/>
      <c r="P4" s="243"/>
      <c r="Q4" s="243"/>
      <c r="R4" s="243"/>
      <c r="S4" s="244"/>
      <c r="T4" s="242" t="str">
        <f>IF(ISBLANK('Základní list'!$C14),"",'Základní list'!$A14)</f>
        <v>D</v>
      </c>
      <c r="U4" s="243"/>
      <c r="V4" s="243"/>
      <c r="W4" s="243"/>
      <c r="X4" s="243"/>
      <c r="Y4" s="244"/>
      <c r="Z4" s="242" t="str">
        <f>IF(ISBLANK('Základní list'!$C15),"",'Základní list'!$A15)</f>
        <v>E</v>
      </c>
      <c r="AA4" s="243"/>
      <c r="AB4" s="243"/>
      <c r="AC4" s="243"/>
      <c r="AD4" s="243"/>
      <c r="AE4" s="244"/>
      <c r="AF4" s="242" t="str">
        <f>IF(ISBLANK('Základní list'!$C16),"",'Základní list'!$A16)</f>
        <v>F</v>
      </c>
      <c r="AG4" s="243"/>
      <c r="AH4" s="243"/>
      <c r="AI4" s="243"/>
      <c r="AJ4" s="243"/>
      <c r="AK4" s="244"/>
      <c r="AL4" s="242" t="str">
        <f>IF(ISBLANK('Základní list'!$C17),"",'Základní list'!$A17)</f>
        <v>G</v>
      </c>
      <c r="AM4" s="243"/>
      <c r="AN4" s="243"/>
      <c r="AO4" s="243"/>
      <c r="AP4" s="243"/>
      <c r="AQ4" s="244"/>
      <c r="AR4" s="242" t="str">
        <f>IF(ISBLANK('Základní list'!$C18),"",'Základní list'!$A18)</f>
        <v>H</v>
      </c>
      <c r="AS4" s="243"/>
      <c r="AT4" s="243"/>
      <c r="AU4" s="243"/>
      <c r="AV4" s="243"/>
      <c r="AW4" s="244"/>
      <c r="AX4" s="242" t="str">
        <f>IF(ISBLANK('Základní list'!$C19),"",'Základní list'!$A19)</f>
        <v>I</v>
      </c>
      <c r="AY4" s="243"/>
      <c r="AZ4" s="243"/>
      <c r="BA4" s="243"/>
      <c r="BB4" s="243"/>
      <c r="BC4" s="244"/>
      <c r="BD4" s="242" t="str">
        <f>IF(ISBLANK('Základní list'!$C20),"",'Základní list'!$A20)</f>
        <v>J</v>
      </c>
      <c r="BE4" s="243"/>
      <c r="BF4" s="243"/>
      <c r="BG4" s="243"/>
      <c r="BH4" s="243"/>
      <c r="BI4" s="244"/>
      <c r="BJ4" s="242" t="str">
        <f>IF(ISBLANK('Základní list'!$C21),"",'Základní list'!$A21)</f>
        <v>K</v>
      </c>
      <c r="BK4" s="243"/>
      <c r="BL4" s="243"/>
      <c r="BM4" s="243"/>
      <c r="BN4" s="244"/>
      <c r="BO4" s="242" t="str">
        <f>IF(ISBLANK('Základní list'!$C22),"",'Základní list'!$A22)</f>
        <v>L</v>
      </c>
      <c r="BP4" s="243"/>
      <c r="BQ4" s="243"/>
      <c r="BR4" s="243"/>
      <c r="BS4" s="244"/>
      <c r="BT4" s="242" t="str">
        <f>IF(ISBLANK('Základní list'!$C23),"",'Základní list'!$A23)</f>
        <v>M</v>
      </c>
      <c r="BU4" s="243"/>
      <c r="BV4" s="243"/>
      <c r="BW4" s="243"/>
      <c r="BX4" s="244"/>
      <c r="BY4" s="242" t="str">
        <f>IF(ISBLANK('Základní list'!$C24),"",'Základní list'!$A24)</f>
        <v>O</v>
      </c>
      <c r="BZ4" s="243"/>
      <c r="CA4" s="243"/>
      <c r="CB4" s="243"/>
      <c r="CC4" s="244"/>
      <c r="CD4" s="242" t="str">
        <f>IF(ISBLANK('Základní list'!$C25),"",'Základní list'!$A25)</f>
        <v>P</v>
      </c>
      <c r="CE4" s="243"/>
      <c r="CF4" s="243"/>
      <c r="CG4" s="243"/>
      <c r="CH4" s="244"/>
    </row>
    <row r="5" spans="1:86" s="9" customFormat="1" ht="13.5" thickBot="1">
      <c r="A5" s="248"/>
      <c r="B5" s="1" t="s">
        <v>50</v>
      </c>
      <c r="C5" s="1" t="s">
        <v>42</v>
      </c>
      <c r="D5" s="1" t="s">
        <v>12</v>
      </c>
      <c r="E5" s="109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9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9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9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9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9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9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9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9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9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listina'!$O:$O,0)),"",INDEX('Výsledková listina'!$C:$C,MATCH(CONCATENATE(B$4,$A6),'Výsledková listina'!$O:$O,0),1))</f>
        <v>Petr Bromovský</v>
      </c>
      <c r="C6" s="52" t="str">
        <f>IF(ISNA(MATCH(CONCATENATE(B$4,$A6),'Výsledková listina'!$O:$O,0)),"",INDEX('Výsledková listina'!$P:$P,MATCH(CONCATENATE(B$4,$A6),'Výsledková listina'!$O:$O,0),1))</f>
        <v>Český Šternberk</v>
      </c>
      <c r="D6" s="4">
        <v>18750</v>
      </c>
      <c r="E6" s="110"/>
      <c r="F6" s="50">
        <f aca="true" t="shared" si="0" ref="F6:F35">IF(D6="","",RANK(D6,D$1:D$65536,0)+(COUNT(D$1:D$65536)+1-RANK(D6,D$1:D$65536,0)-RANK(D6,D$1:D$65536,1))/2+E6)</f>
        <v>2</v>
      </c>
      <c r="G6" s="68"/>
      <c r="H6" s="17" t="str">
        <f>IF(ISNA(MATCH(CONCATENATE(H$4,$A6),'Výsledková listina'!$O:$O,0)),"",INDEX('Výsledková listina'!$C:$C,MATCH(CONCATENATE(H$4,$A6),'Výsledková listina'!$O:$O,0),1))</f>
        <v>Martin Vondra</v>
      </c>
      <c r="I6" s="52" t="str">
        <f>IF(ISNA(MATCH(CONCATENATE(H$4,$A6),'Výsledková listina'!$O:$O,0)),"",INDEX('Výsledková listina'!$P:$P,MATCH(CONCATENATE(H$4,$A6),'Výsledková listina'!$O:$O,0),1))</f>
        <v>Pardubice</v>
      </c>
      <c r="J6" s="4">
        <v>3090</v>
      </c>
      <c r="K6" s="110"/>
      <c r="L6" s="50">
        <f aca="true" t="shared" si="1" ref="L6:L35">IF(J6="","",RANK(J6,J$1:J$65536,0)+(COUNT(J$1:J$65536)+1-RANK(J6,J$1:J$65536,0)-RANK(J6,J$1:J$65536,1))/2+K6)</f>
        <v>6</v>
      </c>
      <c r="M6" s="68"/>
      <c r="N6" s="17" t="str">
        <f>IF(ISNA(MATCH(CONCATENATE(N$4,$A6),'Výsledková listina'!$O:$O,0)),"",INDEX('Výsledková listina'!$C:$C,MATCH(CONCATENATE(N$4,$A6),'Výsledková listina'!$O:$O,0),1))</f>
        <v>Lukáš Kapusta</v>
      </c>
      <c r="O6" s="52" t="str">
        <f>IF(ISNA(MATCH(CONCATENATE(N$4,$A6),'Výsledková listina'!$O:$O,0)),"",INDEX('Výsledková listina'!$P:$P,MATCH(CONCATENATE(N$4,$A6),'Výsledková listina'!$O:$O,0),1))</f>
        <v>Čelákovice</v>
      </c>
      <c r="P6" s="4">
        <v>100</v>
      </c>
      <c r="Q6" s="110"/>
      <c r="R6" s="50">
        <f aca="true" t="shared" si="2" ref="R6:R35">IF(P6="","",RANK(P6,P$1:P$65536,0)+(COUNT(P$1:P$65536)+1-RANK(P6,P$1:P$65536,0)-RANK(P6,P$1:P$65536,1))/2+Q6)</f>
        <v>9</v>
      </c>
      <c r="S6" s="68"/>
      <c r="T6" s="17">
        <f>IF(ISNA(MATCH(CONCATENATE(T$4,$A6),'Výsledková listina'!$O:$O,0)),"",INDEX('Výsledková listina'!$C:$C,MATCH(CONCATENATE(T$4,$A6),'Výsledková listina'!$O:$O,0),1))</f>
      </c>
      <c r="U6" s="52">
        <f>IF(ISNA(MATCH(CONCATENATE(T$4,$A6),'Výsledková listina'!$O:$O,0)),"",INDEX('Výsledková listina'!$P:$P,MATCH(CONCATENATE(T$4,$A6),'Výsledková listina'!$O:$O,0),1))</f>
      </c>
      <c r="V6" s="4"/>
      <c r="W6" s="110"/>
      <c r="X6" s="50">
        <f aca="true" t="shared" si="3" ref="X6:X35">IF(V6="","",RANK(V6,V$1:V$65536,0)+(COUNT(V$1:V$65536)+1-RANK(V6,V$1:V$65536,0)-RANK(V6,V$1:V$65536,1))/2+W6)</f>
      </c>
      <c r="Y6" s="68"/>
      <c r="Z6" s="17">
        <f>IF(ISNA(MATCH(CONCATENATE(Z$4,$A6),'Výsledková listina'!$O:$O,0)),"",INDEX('Výsledková listina'!$C:$C,MATCH(CONCATENATE(Z$4,$A6),'Výsledková listina'!$O:$O,0),1))</f>
      </c>
      <c r="AA6" s="52">
        <f>IF(ISNA(MATCH(CONCATENATE(Z$4,$A6),'Výsledková listina'!$O:$O,0)),"",INDEX('Výsledková listina'!$P:$P,MATCH(CONCATENATE(Z$4,$A6),'Výsledková listina'!$O:$O,0),1))</f>
      </c>
      <c r="AB6" s="4"/>
      <c r="AC6" s="110"/>
      <c r="AD6" s="50">
        <f aca="true" t="shared" si="4" ref="AD6:AD35">IF(AB6="","",RANK(AB6,AB$1:AB$65536,0)+(COUNT(AB$1:AB$65536)+1-RANK(AB6,AB$1:AB$65536,0)-RANK(AB6,AB$1:AB$65536,1))/2+AC6)</f>
      </c>
      <c r="AE6" s="68"/>
      <c r="AF6" s="17">
        <f>IF(ISNA(MATCH(CONCATENATE(AF$4,$A6),'Výsledková listina'!$O:$O,0)),"",INDEX('Výsledková listina'!$C:$C,MATCH(CONCATENATE(AF$4,$A6),'Výsledková listina'!$O:$O,0),1))</f>
      </c>
      <c r="AG6" s="52">
        <f>IF(ISNA(MATCH(CONCATENATE(AF$4,$A6),'Výsledková listina'!$O:$O,0)),"",INDEX('Výsledková listina'!$P:$P,MATCH(CONCATENATE(AF$4,$A6),'Výsledková listina'!$O:$O,0),1))</f>
      </c>
      <c r="AH6" s="4"/>
      <c r="AI6" s="110"/>
      <c r="AJ6" s="50">
        <f aca="true" t="shared" si="5" ref="AJ6:AJ35">IF(AH6="","",RANK(AH6,AH$1:AH$65536,0)+(COUNT(AH$1:AH$65536)+1-RANK(AH6,AH$1:AH$65536,0)-RANK(AH6,AH$1:AH$65536,1))/2+AI6)</f>
      </c>
      <c r="AK6" s="68"/>
      <c r="AL6" s="17">
        <f>IF(ISNA(MATCH(CONCATENATE(AL$4,$A6),'Výsledková listina'!$O:$O,0)),"",INDEX('Výsledková listina'!$C:$C,MATCH(CONCATENATE(AL$4,$A6),'Výsledková listina'!$O:$O,0),1))</f>
      </c>
      <c r="AM6" s="52">
        <f>IF(ISNA(MATCH(CONCATENATE(AL$4,$A6),'Výsledková listina'!$O:$O,0)),"",INDEX('Výsledková listina'!$P:$P,MATCH(CONCATENATE(AL$4,$A6),'Výsledková listina'!$O:$O,0),1))</f>
      </c>
      <c r="AN6" s="4"/>
      <c r="AO6" s="110"/>
      <c r="AP6" s="50">
        <f aca="true" t="shared" si="6" ref="AP6:AP35">IF(AN6="","",RANK(AN6,AN$1:AN$65536,0)+(COUNT(AN$1:AN$65536)+1-RANK(AN6,AN$1:AN$65536,0)-RANK(AN6,AN$1:AN$65536,1))/2+AO6)</f>
      </c>
      <c r="AQ6" s="68"/>
      <c r="AR6" s="17">
        <f>IF(ISNA(MATCH(CONCATENATE(AR$4,$A6),'Výsledková listina'!$O:$O,0)),"",INDEX('Výsledková listina'!$C:$C,MATCH(CONCATENATE(AR$4,$A6),'Výsledková listina'!$O:$O,0),1))</f>
      </c>
      <c r="AS6" s="52">
        <f>IF(ISNA(MATCH(CONCATENATE(AR$4,$A6),'Výsledková listina'!$O:$O,0)),"",INDEX('Výsledková listina'!$P:$P,MATCH(CONCATENATE(AR$4,$A6),'Výsledková listina'!$O:$O,0),1))</f>
      </c>
      <c r="AT6" s="4"/>
      <c r="AU6" s="110"/>
      <c r="AV6" s="50">
        <f aca="true" t="shared" si="7" ref="AV6:AV35">IF(AT6="","",RANK(AT6,AT$1:AT$65536,0)+(COUNT(AT$1:AT$65536)+1-RANK(AT6,AT$1:AT$65536,0)-RANK(AT6,AT$1:AT$65536,1))/2+AU6)</f>
      </c>
      <c r="AW6" s="68"/>
      <c r="AX6" s="17">
        <f>IF(ISNA(MATCH(CONCATENATE(AX$4,$A6),'Výsledková listina'!$O:$O,0)),"",INDEX('Výsledková listina'!$C:$C,MATCH(CONCATENATE(AX$4,$A6),'Výsledková listina'!$O:$O,0),1))</f>
      </c>
      <c r="AY6" s="52">
        <f>IF(ISNA(MATCH(CONCATENATE(AX$4,$A6),'Výsledková listina'!$O:$O,0)),"",INDEX('Výsledková listina'!$P:$P,MATCH(CONCATENATE(AX$4,$A6),'Výsledková listina'!$O:$O,0),1))</f>
      </c>
      <c r="AZ6" s="4"/>
      <c r="BA6" s="110"/>
      <c r="BB6" s="50">
        <f aca="true" t="shared" si="8" ref="BB6:BB35">IF(AZ6="","",RANK(AZ6,AZ$1:AZ$65536,0)+(COUNT(AZ$1:AZ$65536)+1-RANK(AZ6,AZ$1:AZ$65536,0)-RANK(AZ6,AZ$1:AZ$65536,1))/2+BA6)</f>
      </c>
      <c r="BC6" s="68"/>
      <c r="BD6" s="17">
        <f>IF(ISNA(MATCH(CONCATENATE(BD$4,$A6),'Výsledková listina'!$O:$O,0)),"",INDEX('Výsledková listina'!$C:$C,MATCH(CONCATENATE(BD$4,$A6),'Výsledková listina'!$O:$O,0),1))</f>
      </c>
      <c r="BE6" s="52">
        <f>IF(ISNA(MATCH(CONCATENATE(BD$4,$A6),'Výsledková listina'!$O:$O,0)),"",INDEX('Výsledková listina'!$P:$P,MATCH(CONCATENATE(BD$4,$A6),'Výsledková listina'!$O:$O,0),1))</f>
      </c>
      <c r="BF6" s="4"/>
      <c r="BG6" s="110"/>
      <c r="BH6" s="50">
        <f aca="true" t="shared" si="9" ref="BH6:BH35">IF(BF6="","",RANK(BF6,BF$1:BF$65536,0)+(COUNT(BF$1:BF$65536)+1-RANK(BF6,BF$1:BF$65536,0)-RANK(BF6,BF$1:BF$65536,1))/2+BG6)</f>
      </c>
      <c r="BI6" s="68"/>
      <c r="BJ6" s="17">
        <f>IF(ISNA(MATCH(CONCATENATE(BJ$4,$A6),'Výsledková listina'!$O:$O,0)),"",INDEX('Výsledková listina'!$C:$C,MATCH(CONCATENATE(BJ$4,$A6),'Výsledková listina'!$O:$O,0),1))</f>
      </c>
      <c r="BK6" s="52">
        <f>IF(ISNA(MATCH(CONCATENATE(BJ$4,$A6),'Výsledková listina'!$O:$O,0)),"",INDEX('Výsledková listina'!$P:$P,MATCH(CONCATENATE(BJ$4,$A6),'Výsledková listina'!$O:$O,0),1))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8"/>
      <c r="BO6" s="17">
        <f>IF(ISNA(MATCH(CONCATENATE(BO$4,$A6),'Výsledková listina'!$O:$O,0)),"",INDEX('Výsledková listina'!$C:$C,MATCH(CONCATENATE(BO$4,$A6),'Výsledková listina'!$O:$O,0),1))</f>
      </c>
      <c r="BP6" s="52">
        <f>IF(ISNA(MATCH(CONCATENATE(BO$4,$A6),'Výsledková listina'!$O:$O,0)),"",INDEX('Výsledková listina'!$P:$P,MATCH(CONCATENATE(BO$4,$A6),'Výsledková listina'!$O:$O,0),1))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8"/>
      <c r="BT6" s="17">
        <f>IF(ISNA(MATCH(CONCATENATE(BT$4,$A6),'Výsledková listina'!$O:$O,0)),"",INDEX('Výsledková listina'!$C:$C,MATCH(CONCATENATE(BT$4,$A6),'Výsledková listina'!$O:$O,0),1))</f>
      </c>
      <c r="BU6" s="52">
        <f>IF(ISNA(MATCH(CONCATENATE(BT$4,$A6),'Výsledková listina'!$O:$O,0)),"",INDEX('Výsledková listina'!$P:$P,MATCH(CONCATENATE(BT$4,$A6),'Výsledková listina'!$O:$O,0),1))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8"/>
      <c r="BY6" s="17">
        <f>IF(ISNA(MATCH(CONCATENATE(BY$4,$A6),'Výsledková listina'!$O:$O,0)),"",INDEX('Výsledková listina'!$C:$C,MATCH(CONCATENATE(BY$4,$A6),'Výsledková listina'!$O:$O,0),1))</f>
      </c>
      <c r="BZ6" s="52">
        <f>IF(ISNA(MATCH(CONCATENATE(BY$4,$A6),'Výsledková listina'!$O:$O,0)),"",INDEX('Výsledková listina'!$P:$P,MATCH(CONCATENATE(BY$4,$A6),'Výsledková listina'!$O:$O,0),1))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8"/>
      <c r="CD6" s="17">
        <f>IF(ISNA(MATCH(CONCATENATE(CD$4,$A6),'Výsledková listina'!$O:$O,0)),"",INDEX('Výsledková listina'!$C:$C,MATCH(CONCATENATE(CD$4,$A6),'Výsledková listina'!$O:$O,0),1))</f>
      </c>
      <c r="CE6" s="52">
        <f>IF(ISNA(MATCH(CONCATENATE(CD$4,$A6),'Výsledková listina'!$O:$O,0)),"",INDEX('Výsledková listina'!$P:$P,MATCH(CONCATENATE(CD$4,$A6),'Výsledková listina'!$O:$O,0),1))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8"/>
    </row>
    <row r="7" spans="1:86" s="10" customFormat="1" ht="34.5" customHeight="1">
      <c r="A7" s="5">
        <v>2</v>
      </c>
      <c r="B7" s="17" t="str">
        <f>IF(ISNA(MATCH(CONCATENATE(B$4,$A7),'Výsledková listina'!$O:$O,0)),"",INDEX('Výsledková listina'!$C:$C,MATCH(CONCATENATE(B$4,$A7),'Výsledková listina'!$O:$O,0),1))</f>
        <v>František Hudeček</v>
      </c>
      <c r="C7" s="52" t="str">
        <f>IF(ISNA(MATCH(CONCATENATE(B$4,$A7),'Výsledková listina'!$O:$O,0)),"",INDEX('Výsledková listina'!$P:$P,MATCH(CONCATENATE(B$4,$A7),'Výsledková listina'!$O:$O,0),1))</f>
        <v>Přelouč</v>
      </c>
      <c r="D7" s="4">
        <v>5590</v>
      </c>
      <c r="E7" s="110"/>
      <c r="F7" s="50">
        <f t="shared" si="0"/>
        <v>7</v>
      </c>
      <c r="G7" s="69"/>
      <c r="H7" s="17" t="str">
        <f>IF(ISNA(MATCH(CONCATENATE(H$4,$A7),'Výsledková listina'!$O:$O,0)),"",INDEX('Výsledková listina'!$C:$C,MATCH(CONCATENATE(H$4,$A7),'Výsledková listina'!$O:$O,0),1))</f>
        <v>Michal ZUMR</v>
      </c>
      <c r="I7" s="52" t="str">
        <f>IF(ISNA(MATCH(CONCATENATE(H$4,$A7),'Výsledková listina'!$O:$O,0)),"",INDEX('Výsledková listina'!$P:$P,MATCH(CONCATENATE(H$4,$A7),'Výsledková listina'!$O:$O,0),1))</f>
        <v>Čelákovice</v>
      </c>
      <c r="J7" s="4">
        <v>0</v>
      </c>
      <c r="K7" s="110"/>
      <c r="L7" s="50">
        <f t="shared" si="1"/>
        <v>9</v>
      </c>
      <c r="M7" s="69"/>
      <c r="N7" s="17" t="str">
        <f>IF(ISNA(MATCH(CONCATENATE(N$4,$A7),'Výsledková listina'!$O:$O,0)),"",INDEX('Výsledková listina'!$C:$C,MATCH(CONCATENATE(N$4,$A7),'Výsledková listina'!$O:$O,0),1))</f>
        <v>Staněk Petr</v>
      </c>
      <c r="O7" s="52" t="str">
        <f>IF(ISNA(MATCH(CONCATENATE(N$4,$A7),'Výsledková listina'!$O:$O,0)),"",INDEX('Výsledková listina'!$P:$P,MATCH(CONCATENATE(N$4,$A7),'Výsledková listina'!$O:$O,0),1))</f>
        <v>Smečno</v>
      </c>
      <c r="P7" s="4">
        <v>5650</v>
      </c>
      <c r="Q7" s="110"/>
      <c r="R7" s="50">
        <f t="shared" si="2"/>
        <v>5</v>
      </c>
      <c r="S7" s="69"/>
      <c r="T7" s="17">
        <f>IF(ISNA(MATCH(CONCATENATE(T$4,$A7),'Výsledková listina'!$O:$O,0)),"",INDEX('Výsledková listina'!$C:$C,MATCH(CONCATENATE(T$4,$A7),'Výsledková listina'!$O:$O,0),1))</f>
      </c>
      <c r="U7" s="52">
        <f>IF(ISNA(MATCH(CONCATENATE(T$4,$A7),'Výsledková listina'!$O:$O,0)),"",INDEX('Výsledková listina'!$P:$P,MATCH(CONCATENATE(T$4,$A7),'Výsledková listina'!$O:$O,0),1))</f>
      </c>
      <c r="V7" s="4"/>
      <c r="W7" s="110"/>
      <c r="X7" s="50">
        <f t="shared" si="3"/>
      </c>
      <c r="Y7" s="69"/>
      <c r="Z7" s="17">
        <f>IF(ISNA(MATCH(CONCATENATE(Z$4,$A7),'Výsledková listina'!$O:$O,0)),"",INDEX('Výsledková listina'!$C:$C,MATCH(CONCATENATE(Z$4,$A7),'Výsledková listina'!$O:$O,0),1))</f>
      </c>
      <c r="AA7" s="52">
        <f>IF(ISNA(MATCH(CONCATENATE(Z$4,$A7),'Výsledková listina'!$O:$O,0)),"",INDEX('Výsledková listina'!$P:$P,MATCH(CONCATENATE(Z$4,$A7),'Výsledková listina'!$O:$O,0),1))</f>
      </c>
      <c r="AB7" s="4"/>
      <c r="AC7" s="110"/>
      <c r="AD7" s="50">
        <f t="shared" si="4"/>
      </c>
      <c r="AE7" s="69"/>
      <c r="AF7" s="17">
        <f>IF(ISNA(MATCH(CONCATENATE(AF$4,$A7),'Výsledková listina'!$O:$O,0)),"",INDEX('Výsledková listina'!$C:$C,MATCH(CONCATENATE(AF$4,$A7),'Výsledková listina'!$O:$O,0),1))</f>
      </c>
      <c r="AG7" s="52">
        <f>IF(ISNA(MATCH(CONCATENATE(AF$4,$A7),'Výsledková listina'!$O:$O,0)),"",INDEX('Výsledková listina'!$P:$P,MATCH(CONCATENATE(AF$4,$A7),'Výsledková listina'!$O:$O,0),1))</f>
      </c>
      <c r="AH7" s="4"/>
      <c r="AI7" s="110"/>
      <c r="AJ7" s="50">
        <f t="shared" si="5"/>
      </c>
      <c r="AK7" s="69"/>
      <c r="AL7" s="17">
        <f>IF(ISNA(MATCH(CONCATENATE(AL$4,$A7),'Výsledková listina'!$O:$O,0)),"",INDEX('Výsledková listina'!$C:$C,MATCH(CONCATENATE(AL$4,$A7),'Výsledková listina'!$O:$O,0),1))</f>
      </c>
      <c r="AM7" s="52">
        <f>IF(ISNA(MATCH(CONCATENATE(AL$4,$A7),'Výsledková listina'!$O:$O,0)),"",INDEX('Výsledková listina'!$P:$P,MATCH(CONCATENATE(AL$4,$A7),'Výsledková listina'!$O:$O,0),1))</f>
      </c>
      <c r="AN7" s="4"/>
      <c r="AO7" s="110"/>
      <c r="AP7" s="50">
        <f t="shared" si="6"/>
      </c>
      <c r="AQ7" s="69"/>
      <c r="AR7" s="17">
        <f>IF(ISNA(MATCH(CONCATENATE(AR$4,$A7),'Výsledková listina'!$O:$O,0)),"",INDEX('Výsledková listina'!$C:$C,MATCH(CONCATENATE(AR$4,$A7),'Výsledková listina'!$O:$O,0),1))</f>
      </c>
      <c r="AS7" s="52">
        <f>IF(ISNA(MATCH(CONCATENATE(AR$4,$A7),'Výsledková listina'!$O:$O,0)),"",INDEX('Výsledková listina'!$P:$P,MATCH(CONCATENATE(AR$4,$A7),'Výsledková listina'!$O:$O,0),1))</f>
      </c>
      <c r="AT7" s="4"/>
      <c r="AU7" s="110"/>
      <c r="AV7" s="50">
        <f t="shared" si="7"/>
      </c>
      <c r="AW7" s="69"/>
      <c r="AX7" s="17">
        <f>IF(ISNA(MATCH(CONCATENATE(AX$4,$A7),'Výsledková listina'!$O:$O,0)),"",INDEX('Výsledková listina'!$C:$C,MATCH(CONCATENATE(AX$4,$A7),'Výsledková listina'!$O:$O,0),1))</f>
      </c>
      <c r="AY7" s="52">
        <f>IF(ISNA(MATCH(CONCATENATE(AX$4,$A7),'Výsledková listina'!$O:$O,0)),"",INDEX('Výsledková listina'!$P:$P,MATCH(CONCATENATE(AX$4,$A7),'Výsledková listina'!$O:$O,0),1))</f>
      </c>
      <c r="AZ7" s="4"/>
      <c r="BA7" s="110"/>
      <c r="BB7" s="50">
        <f t="shared" si="8"/>
      </c>
      <c r="BC7" s="69"/>
      <c r="BD7" s="17">
        <f>IF(ISNA(MATCH(CONCATENATE(BD$4,$A7),'Výsledková listina'!$O:$O,0)),"",INDEX('Výsledková listina'!$C:$C,MATCH(CONCATENATE(BD$4,$A7),'Výsledková listina'!$O:$O,0),1))</f>
      </c>
      <c r="BE7" s="52">
        <f>IF(ISNA(MATCH(CONCATENATE(BD$4,$A7),'Výsledková listina'!$O:$O,0)),"",INDEX('Výsledková listina'!$P:$P,MATCH(CONCATENATE(BD$4,$A7),'Výsledková listina'!$O:$O,0),1))</f>
      </c>
      <c r="BF7" s="4"/>
      <c r="BG7" s="110"/>
      <c r="BH7" s="50">
        <f t="shared" si="9"/>
      </c>
      <c r="BI7" s="69"/>
      <c r="BJ7" s="17">
        <f>IF(ISNA(MATCH(CONCATENATE(BJ$4,$A7),'Výsledková listina'!$O:$O,0)),"",INDEX('Výsledková listina'!$C:$C,MATCH(CONCATENATE(BJ$4,$A7),'Výsledková listina'!$O:$O,0),1))</f>
      </c>
      <c r="BK7" s="52">
        <f>IF(ISNA(MATCH(CONCATENATE(BJ$4,$A7),'Výsledková listina'!$O:$O,0)),"",INDEX('Výsledková listina'!$P:$P,MATCH(CONCATENATE(BJ$4,$A7),'Výsledková listina'!$O:$O,0),1))</f>
      </c>
      <c r="BL7" s="4"/>
      <c r="BM7" s="50">
        <f t="shared" si="10"/>
      </c>
      <c r="BN7" s="69"/>
      <c r="BO7" s="17">
        <f>IF(ISNA(MATCH(CONCATENATE(BO$4,$A7),'Výsledková listina'!$O:$O,0)),"",INDEX('Výsledková listina'!$C:$C,MATCH(CONCATENATE(BO$4,$A7),'Výsledková listina'!$O:$O,0),1))</f>
      </c>
      <c r="BP7" s="52">
        <f>IF(ISNA(MATCH(CONCATENATE(BO$4,$A7),'Výsledková listina'!$O:$O,0)),"",INDEX('Výsledková listina'!$P:$P,MATCH(CONCATENATE(BO$4,$A7),'Výsledková listina'!$O:$O,0),1))</f>
      </c>
      <c r="BQ7" s="4"/>
      <c r="BR7" s="50">
        <f t="shared" si="11"/>
      </c>
      <c r="BS7" s="69"/>
      <c r="BT7" s="17">
        <f>IF(ISNA(MATCH(CONCATENATE(BT$4,$A7),'Výsledková listina'!$O:$O,0)),"",INDEX('Výsledková listina'!$C:$C,MATCH(CONCATENATE(BT$4,$A7),'Výsledková listina'!$O:$O,0),1))</f>
      </c>
      <c r="BU7" s="52">
        <f>IF(ISNA(MATCH(CONCATENATE(BT$4,$A7),'Výsledková listina'!$O:$O,0)),"",INDEX('Výsledková listina'!$P:$P,MATCH(CONCATENATE(BT$4,$A7),'Výsledková listina'!$O:$O,0),1))</f>
      </c>
      <c r="BV7" s="4"/>
      <c r="BW7" s="50">
        <f t="shared" si="12"/>
      </c>
      <c r="BX7" s="69"/>
      <c r="BY7" s="17">
        <f>IF(ISNA(MATCH(CONCATENATE(BY$4,$A7),'Výsledková listina'!$O:$O,0)),"",INDEX('Výsledková listina'!$C:$C,MATCH(CONCATENATE(BY$4,$A7),'Výsledková listina'!$O:$O,0),1))</f>
      </c>
      <c r="BZ7" s="52">
        <f>IF(ISNA(MATCH(CONCATENATE(BY$4,$A7),'Výsledková listina'!$O:$O,0)),"",INDEX('Výsledková listina'!$P:$P,MATCH(CONCATENATE(BY$4,$A7),'Výsledková listina'!$O:$O,0),1))</f>
      </c>
      <c r="CA7" s="4"/>
      <c r="CB7" s="50">
        <f t="shared" si="13"/>
      </c>
      <c r="CC7" s="69"/>
      <c r="CD7" s="17">
        <f>IF(ISNA(MATCH(CONCATENATE(CD$4,$A7),'Výsledková listina'!$O:$O,0)),"",INDEX('Výsledková listina'!$C:$C,MATCH(CONCATENATE(CD$4,$A7),'Výsledková listina'!$O:$O,0),1))</f>
      </c>
      <c r="CE7" s="52">
        <f>IF(ISNA(MATCH(CONCATENATE(CD$4,$A7),'Výsledková listina'!$O:$O,0)),"",INDEX('Výsledková listina'!$P:$P,MATCH(CONCATENATE(CD$4,$A7),'Výsledková listina'!$O:$O,0),1))</f>
      </c>
      <c r="CF7" s="4"/>
      <c r="CG7" s="50">
        <f t="shared" si="14"/>
      </c>
      <c r="CH7" s="69"/>
    </row>
    <row r="8" spans="1:86" s="10" customFormat="1" ht="34.5" customHeight="1">
      <c r="A8" s="5">
        <v>3</v>
      </c>
      <c r="B8" s="17" t="str">
        <f>IF(ISNA(MATCH(CONCATENATE(B$4,$A8),'Výsledková listina'!$O:$O,0)),"",INDEX('Výsledková listina'!$C:$C,MATCH(CONCATENATE(B$4,$A8),'Výsledková listina'!$O:$O,0),1))</f>
        <v>Řezáč Jan</v>
      </c>
      <c r="C8" s="52" t="str">
        <f>IF(ISNA(MATCH(CONCATENATE(B$4,$A8),'Výsledková listina'!$O:$O,0)),"",INDEX('Výsledková listina'!$P:$P,MATCH(CONCATENATE(B$4,$A8),'Výsledková listina'!$O:$O,0),1))</f>
        <v>Brandýs nad Labem</v>
      </c>
      <c r="D8" s="4">
        <v>7130</v>
      </c>
      <c r="E8" s="110"/>
      <c r="F8" s="50">
        <f t="shared" si="0"/>
        <v>6</v>
      </c>
      <c r="G8" s="69"/>
      <c r="H8" s="17" t="str">
        <f>IF(ISNA(MATCH(CONCATENATE(H$4,$A8),'Výsledková listina'!$O:$O,0)),"",INDEX('Výsledková listina'!$C:$C,MATCH(CONCATENATE(H$4,$A8),'Výsledková listina'!$O:$O,0),1))</f>
        <v>Vladimír Vrla</v>
      </c>
      <c r="I8" s="52" t="str">
        <f>IF(ISNA(MATCH(CONCATENATE(H$4,$A8),'Výsledková listina'!$O:$O,0)),"",INDEX('Výsledková listina'!$P:$P,MATCH(CONCATENATE(H$4,$A8),'Výsledková listina'!$O:$O,0),1))</f>
        <v>Brandýs nad Labem</v>
      </c>
      <c r="J8" s="4">
        <v>2160</v>
      </c>
      <c r="K8" s="110"/>
      <c r="L8" s="50">
        <f t="shared" si="1"/>
        <v>7</v>
      </c>
      <c r="M8" s="69"/>
      <c r="N8" s="17" t="str">
        <f>IF(ISNA(MATCH(CONCATENATE(N$4,$A8),'Výsledková listina'!$O:$O,0)),"",INDEX('Výsledková listina'!$C:$C,MATCH(CONCATENATE(N$4,$A8),'Výsledková listina'!$O:$O,0),1))</f>
        <v>Adam Podlaha</v>
      </c>
      <c r="O8" s="52" t="str">
        <f>IF(ISNA(MATCH(CONCATENATE(N$4,$A8),'Výsledková listina'!$O:$O,0)),"",INDEX('Výsledková listina'!$P:$P,MATCH(CONCATENATE(N$4,$A8),'Výsledková listina'!$O:$O,0),1))</f>
        <v>Beroun</v>
      </c>
      <c r="P8" s="4">
        <v>12000</v>
      </c>
      <c r="Q8" s="110"/>
      <c r="R8" s="50">
        <f t="shared" si="2"/>
        <v>3</v>
      </c>
      <c r="S8" s="69"/>
      <c r="T8" s="17">
        <f>IF(ISNA(MATCH(CONCATENATE(T$4,$A8),'Výsledková listina'!$O:$O,0)),"",INDEX('Výsledková listina'!$C:$C,MATCH(CONCATENATE(T$4,$A8),'Výsledková listina'!$O:$O,0),1))</f>
      </c>
      <c r="U8" s="52">
        <f>IF(ISNA(MATCH(CONCATENATE(T$4,$A8),'Výsledková listina'!$O:$O,0)),"",INDEX('Výsledková listina'!$P:$P,MATCH(CONCATENATE(T$4,$A8),'Výsledková listina'!$O:$O,0),1))</f>
      </c>
      <c r="V8" s="4"/>
      <c r="W8" s="110"/>
      <c r="X8" s="50">
        <f t="shared" si="3"/>
      </c>
      <c r="Y8" s="69"/>
      <c r="Z8" s="17">
        <f>IF(ISNA(MATCH(CONCATENATE(Z$4,$A8),'Výsledková listina'!$O:$O,0)),"",INDEX('Výsledková listina'!$C:$C,MATCH(CONCATENATE(Z$4,$A8),'Výsledková listina'!$O:$O,0),1))</f>
      </c>
      <c r="AA8" s="52">
        <f>IF(ISNA(MATCH(CONCATENATE(Z$4,$A8),'Výsledková listina'!$O:$O,0)),"",INDEX('Výsledková listina'!$P:$P,MATCH(CONCATENATE(Z$4,$A8),'Výsledková listina'!$O:$O,0),1))</f>
      </c>
      <c r="AB8" s="4"/>
      <c r="AC8" s="110"/>
      <c r="AD8" s="50">
        <f t="shared" si="4"/>
      </c>
      <c r="AE8" s="69"/>
      <c r="AF8" s="17">
        <f>IF(ISNA(MATCH(CONCATENATE(AF$4,$A8),'Výsledková listina'!$O:$O,0)),"",INDEX('Výsledková listina'!$C:$C,MATCH(CONCATENATE(AF$4,$A8),'Výsledková listina'!$O:$O,0),1))</f>
      </c>
      <c r="AG8" s="52">
        <f>IF(ISNA(MATCH(CONCATENATE(AF$4,$A8),'Výsledková listina'!$O:$O,0)),"",INDEX('Výsledková listina'!$P:$P,MATCH(CONCATENATE(AF$4,$A8),'Výsledková listina'!$O:$O,0),1))</f>
      </c>
      <c r="AH8" s="4"/>
      <c r="AI8" s="110"/>
      <c r="AJ8" s="50">
        <f t="shared" si="5"/>
      </c>
      <c r="AK8" s="69"/>
      <c r="AL8" s="17">
        <f>IF(ISNA(MATCH(CONCATENATE(AL$4,$A8),'Výsledková listina'!$O:$O,0)),"",INDEX('Výsledková listina'!$C:$C,MATCH(CONCATENATE(AL$4,$A8),'Výsledková listina'!$O:$O,0),1))</f>
      </c>
      <c r="AM8" s="52">
        <f>IF(ISNA(MATCH(CONCATENATE(AL$4,$A8),'Výsledková listina'!$O:$O,0)),"",INDEX('Výsledková listina'!$P:$P,MATCH(CONCATENATE(AL$4,$A8),'Výsledková listina'!$O:$O,0),1))</f>
      </c>
      <c r="AN8" s="4"/>
      <c r="AO8" s="110"/>
      <c r="AP8" s="50">
        <f t="shared" si="6"/>
      </c>
      <c r="AQ8" s="69"/>
      <c r="AR8" s="17">
        <f>IF(ISNA(MATCH(CONCATENATE(AR$4,$A8),'Výsledková listina'!$O:$O,0)),"",INDEX('Výsledková listina'!$C:$C,MATCH(CONCATENATE(AR$4,$A8),'Výsledková listina'!$O:$O,0),1))</f>
      </c>
      <c r="AS8" s="52">
        <f>IF(ISNA(MATCH(CONCATENATE(AR$4,$A8),'Výsledková listina'!$O:$O,0)),"",INDEX('Výsledková listina'!$P:$P,MATCH(CONCATENATE(AR$4,$A8),'Výsledková listina'!$O:$O,0),1))</f>
      </c>
      <c r="AT8" s="4"/>
      <c r="AU8" s="110"/>
      <c r="AV8" s="50">
        <f t="shared" si="7"/>
      </c>
      <c r="AW8" s="69"/>
      <c r="AX8" s="17">
        <f>IF(ISNA(MATCH(CONCATENATE(AX$4,$A8),'Výsledková listina'!$O:$O,0)),"",INDEX('Výsledková listina'!$C:$C,MATCH(CONCATENATE(AX$4,$A8),'Výsledková listina'!$O:$O,0),1))</f>
      </c>
      <c r="AY8" s="52">
        <f>IF(ISNA(MATCH(CONCATENATE(AX$4,$A8),'Výsledková listina'!$O:$O,0)),"",INDEX('Výsledková listina'!$P:$P,MATCH(CONCATENATE(AX$4,$A8),'Výsledková listina'!$O:$O,0),1))</f>
      </c>
      <c r="AZ8" s="4"/>
      <c r="BA8" s="110"/>
      <c r="BB8" s="50">
        <f t="shared" si="8"/>
      </c>
      <c r="BC8" s="69"/>
      <c r="BD8" s="17">
        <f>IF(ISNA(MATCH(CONCATENATE(BD$4,$A8),'Výsledková listina'!$O:$O,0)),"",INDEX('Výsledková listina'!$C:$C,MATCH(CONCATENATE(BD$4,$A8),'Výsledková listina'!$O:$O,0),1))</f>
      </c>
      <c r="BE8" s="52">
        <f>IF(ISNA(MATCH(CONCATENATE(BD$4,$A8),'Výsledková listina'!$O:$O,0)),"",INDEX('Výsledková listina'!$P:$P,MATCH(CONCATENATE(BD$4,$A8),'Výsledková listina'!$O:$O,0),1))</f>
      </c>
      <c r="BF8" s="4"/>
      <c r="BG8" s="110"/>
      <c r="BH8" s="50">
        <f t="shared" si="9"/>
      </c>
      <c r="BI8" s="69"/>
      <c r="BJ8" s="17">
        <f>IF(ISNA(MATCH(CONCATENATE(BJ$4,$A8),'Výsledková listina'!$O:$O,0)),"",INDEX('Výsledková listina'!$C:$C,MATCH(CONCATENATE(BJ$4,$A8),'Výsledková listina'!$O:$O,0),1))</f>
      </c>
      <c r="BK8" s="52">
        <f>IF(ISNA(MATCH(CONCATENATE(BJ$4,$A8),'Výsledková listina'!$O:$O,0)),"",INDEX('Výsledková listina'!$P:$P,MATCH(CONCATENATE(BJ$4,$A8),'Výsledková listina'!$O:$O,0),1))</f>
      </c>
      <c r="BL8" s="4"/>
      <c r="BM8" s="50">
        <f t="shared" si="10"/>
      </c>
      <c r="BN8" s="69"/>
      <c r="BO8" s="17">
        <f>IF(ISNA(MATCH(CONCATENATE(BO$4,$A8),'Výsledková listina'!$O:$O,0)),"",INDEX('Výsledková listina'!$C:$C,MATCH(CONCATENATE(BO$4,$A8),'Výsledková listina'!$O:$O,0),1))</f>
      </c>
      <c r="BP8" s="52">
        <f>IF(ISNA(MATCH(CONCATENATE(BO$4,$A8),'Výsledková listina'!$O:$O,0)),"",INDEX('Výsledková listina'!$P:$P,MATCH(CONCATENATE(BO$4,$A8),'Výsledková listina'!$O:$O,0),1))</f>
      </c>
      <c r="BQ8" s="4"/>
      <c r="BR8" s="50">
        <f t="shared" si="11"/>
      </c>
      <c r="BS8" s="69"/>
      <c r="BT8" s="17">
        <f>IF(ISNA(MATCH(CONCATENATE(BT$4,$A8),'Výsledková listina'!$O:$O,0)),"",INDEX('Výsledková listina'!$C:$C,MATCH(CONCATENATE(BT$4,$A8),'Výsledková listina'!$O:$O,0),1))</f>
      </c>
      <c r="BU8" s="52">
        <f>IF(ISNA(MATCH(CONCATENATE(BT$4,$A8),'Výsledková listina'!$O:$O,0)),"",INDEX('Výsledková listina'!$P:$P,MATCH(CONCATENATE(BT$4,$A8),'Výsledková listina'!$O:$O,0),1))</f>
      </c>
      <c r="BV8" s="4"/>
      <c r="BW8" s="50">
        <f t="shared" si="12"/>
      </c>
      <c r="BX8" s="69"/>
      <c r="BY8" s="17">
        <f>IF(ISNA(MATCH(CONCATENATE(BY$4,$A8),'Výsledková listina'!$O:$O,0)),"",INDEX('Výsledková listina'!$C:$C,MATCH(CONCATENATE(BY$4,$A8),'Výsledková listina'!$O:$O,0),1))</f>
      </c>
      <c r="BZ8" s="52">
        <f>IF(ISNA(MATCH(CONCATENATE(BY$4,$A8),'Výsledková listina'!$O:$O,0)),"",INDEX('Výsledková listina'!$P:$P,MATCH(CONCATENATE(BY$4,$A8),'Výsledková listina'!$O:$O,0),1))</f>
      </c>
      <c r="CA8" s="4"/>
      <c r="CB8" s="50">
        <f t="shared" si="13"/>
      </c>
      <c r="CC8" s="69"/>
      <c r="CD8" s="17">
        <f>IF(ISNA(MATCH(CONCATENATE(CD$4,$A8),'Výsledková listina'!$O:$O,0)),"",INDEX('Výsledková listina'!$C:$C,MATCH(CONCATENATE(CD$4,$A8),'Výsledková listina'!$O:$O,0),1))</f>
      </c>
      <c r="CE8" s="52">
        <f>IF(ISNA(MATCH(CONCATENATE(CD$4,$A8),'Výsledková listina'!$O:$O,0)),"",INDEX('Výsledková listina'!$P:$P,MATCH(CONCATENATE(CD$4,$A8),'Výsledková listina'!$O:$O,0),1))</f>
      </c>
      <c r="CF8" s="4"/>
      <c r="CG8" s="50">
        <f t="shared" si="14"/>
      </c>
      <c r="CH8" s="69"/>
    </row>
    <row r="9" spans="1:86" s="10" customFormat="1" ht="34.5" customHeight="1">
      <c r="A9" s="5">
        <v>4</v>
      </c>
      <c r="B9" s="17" t="str">
        <f>IF(ISNA(MATCH(CONCATENATE(B$4,$A9),'Výsledková listina'!$O:$O,0)),"",INDEX('Výsledková listina'!$C:$C,MATCH(CONCATENATE(B$4,$A9),'Výsledková listina'!$O:$O,0),1))</f>
        <v>Marek Veselý</v>
      </c>
      <c r="C9" s="52" t="str">
        <f>IF(ISNA(MATCH(CONCATENATE(B$4,$A9),'Výsledková listina'!$O:$O,0)),"",INDEX('Výsledková listina'!$P:$P,MATCH(CONCATENATE(B$4,$A9),'Výsledková listina'!$O:$O,0),1))</f>
        <v>Český Šternberk</v>
      </c>
      <c r="D9" s="4">
        <v>7150</v>
      </c>
      <c r="E9" s="110"/>
      <c r="F9" s="50">
        <f t="shared" si="0"/>
        <v>5</v>
      </c>
      <c r="G9" s="69"/>
      <c r="H9" s="17" t="str">
        <f>IF(ISNA(MATCH(CONCATENATE(H$4,$A9),'Výsledková listina'!$O:$O,0)),"",INDEX('Výsledková listina'!$C:$C,MATCH(CONCATENATE(H$4,$A9),'Výsledková listina'!$O:$O,0),1))</f>
        <v>Wurz Dalibor</v>
      </c>
      <c r="I9" s="52" t="str">
        <f>IF(ISNA(MATCH(CONCATENATE(H$4,$A9),'Výsledková listina'!$O:$O,0)),"",INDEX('Výsledková listina'!$P:$P,MATCH(CONCATENATE(H$4,$A9),'Výsledková listina'!$O:$O,0),1))</f>
        <v>Smečno</v>
      </c>
      <c r="J9" s="4">
        <v>7650</v>
      </c>
      <c r="K9" s="110"/>
      <c r="L9" s="50">
        <f t="shared" si="1"/>
        <v>2</v>
      </c>
      <c r="M9" s="69"/>
      <c r="N9" s="17" t="str">
        <f>IF(ISNA(MATCH(CONCATENATE(N$4,$A9),'Výsledková listina'!$O:$O,0)),"",INDEX('Výsledková listina'!$C:$C,MATCH(CONCATENATE(N$4,$A9),'Výsledková listina'!$O:$O,0),1))</f>
        <v>Rudolf Tichý</v>
      </c>
      <c r="O9" s="52" t="str">
        <f>IF(ISNA(MATCH(CONCATENATE(N$4,$A9),'Výsledková listina'!$O:$O,0)),"",INDEX('Výsledková listina'!$P:$P,MATCH(CONCATENATE(N$4,$A9),'Výsledková listina'!$O:$O,0),1))</f>
        <v>Český Šternberk</v>
      </c>
      <c r="P9" s="4">
        <v>12650</v>
      </c>
      <c r="Q9" s="110"/>
      <c r="R9" s="50">
        <f t="shared" si="2"/>
        <v>2</v>
      </c>
      <c r="S9" s="69"/>
      <c r="T9" s="17">
        <f>IF(ISNA(MATCH(CONCATENATE(T$4,$A9),'Výsledková listina'!$O:$O,0)),"",INDEX('Výsledková listina'!$C:$C,MATCH(CONCATENATE(T$4,$A9),'Výsledková listina'!$O:$O,0),1))</f>
      </c>
      <c r="U9" s="52">
        <f>IF(ISNA(MATCH(CONCATENATE(T$4,$A9),'Výsledková listina'!$O:$O,0)),"",INDEX('Výsledková listina'!$P:$P,MATCH(CONCATENATE(T$4,$A9),'Výsledková listina'!$O:$O,0),1))</f>
      </c>
      <c r="V9" s="4"/>
      <c r="W9" s="110"/>
      <c r="X9" s="50">
        <f t="shared" si="3"/>
      </c>
      <c r="Y9" s="69"/>
      <c r="Z9" s="17">
        <f>IF(ISNA(MATCH(CONCATENATE(Z$4,$A9),'Výsledková listina'!$O:$O,0)),"",INDEX('Výsledková listina'!$C:$C,MATCH(CONCATENATE(Z$4,$A9),'Výsledková listina'!$O:$O,0),1))</f>
      </c>
      <c r="AA9" s="52">
        <f>IF(ISNA(MATCH(CONCATENATE(Z$4,$A9),'Výsledková listina'!$O:$O,0)),"",INDEX('Výsledková listina'!$P:$P,MATCH(CONCATENATE(Z$4,$A9),'Výsledková listina'!$O:$O,0),1))</f>
      </c>
      <c r="AB9" s="4"/>
      <c r="AC9" s="110"/>
      <c r="AD9" s="50">
        <f t="shared" si="4"/>
      </c>
      <c r="AE9" s="69"/>
      <c r="AF9" s="17">
        <f>IF(ISNA(MATCH(CONCATENATE(AF$4,$A9),'Výsledková listina'!$O:$O,0)),"",INDEX('Výsledková listina'!$C:$C,MATCH(CONCATENATE(AF$4,$A9),'Výsledková listina'!$O:$O,0),1))</f>
      </c>
      <c r="AG9" s="52">
        <f>IF(ISNA(MATCH(CONCATENATE(AF$4,$A9),'Výsledková listina'!$O:$O,0)),"",INDEX('Výsledková listina'!$P:$P,MATCH(CONCATENATE(AF$4,$A9),'Výsledková listina'!$O:$O,0),1))</f>
      </c>
      <c r="AH9" s="4"/>
      <c r="AI9" s="110"/>
      <c r="AJ9" s="50">
        <f t="shared" si="5"/>
      </c>
      <c r="AK9" s="69"/>
      <c r="AL9" s="17">
        <f>IF(ISNA(MATCH(CONCATENATE(AL$4,$A9),'Výsledková listina'!$O:$O,0)),"",INDEX('Výsledková listina'!$C:$C,MATCH(CONCATENATE(AL$4,$A9),'Výsledková listina'!$O:$O,0),1))</f>
      </c>
      <c r="AM9" s="52">
        <f>IF(ISNA(MATCH(CONCATENATE(AL$4,$A9),'Výsledková listina'!$O:$O,0)),"",INDEX('Výsledková listina'!$P:$P,MATCH(CONCATENATE(AL$4,$A9),'Výsledková listina'!$O:$O,0),1))</f>
      </c>
      <c r="AN9" s="4"/>
      <c r="AO9" s="110"/>
      <c r="AP9" s="50">
        <f t="shared" si="6"/>
      </c>
      <c r="AQ9" s="69"/>
      <c r="AR9" s="17">
        <f>IF(ISNA(MATCH(CONCATENATE(AR$4,$A9),'Výsledková listina'!$O:$O,0)),"",INDEX('Výsledková listina'!$C:$C,MATCH(CONCATENATE(AR$4,$A9),'Výsledková listina'!$O:$O,0),1))</f>
      </c>
      <c r="AS9" s="52">
        <f>IF(ISNA(MATCH(CONCATENATE(AR$4,$A9),'Výsledková listina'!$O:$O,0)),"",INDEX('Výsledková listina'!$P:$P,MATCH(CONCATENATE(AR$4,$A9),'Výsledková listina'!$O:$O,0),1))</f>
      </c>
      <c r="AT9" s="4"/>
      <c r="AU9" s="110"/>
      <c r="AV9" s="50">
        <f t="shared" si="7"/>
      </c>
      <c r="AW9" s="69"/>
      <c r="AX9" s="17">
        <f>IF(ISNA(MATCH(CONCATENATE(AX$4,$A9),'Výsledková listina'!$O:$O,0)),"",INDEX('Výsledková listina'!$C:$C,MATCH(CONCATENATE(AX$4,$A9),'Výsledková listina'!$O:$O,0),1))</f>
      </c>
      <c r="AY9" s="52">
        <f>IF(ISNA(MATCH(CONCATENATE(AX$4,$A9),'Výsledková listina'!$O:$O,0)),"",INDEX('Výsledková listina'!$P:$P,MATCH(CONCATENATE(AX$4,$A9),'Výsledková listina'!$O:$O,0),1))</f>
      </c>
      <c r="AZ9" s="4"/>
      <c r="BA9" s="110"/>
      <c r="BB9" s="50">
        <f t="shared" si="8"/>
      </c>
      <c r="BC9" s="69"/>
      <c r="BD9" s="17">
        <f>IF(ISNA(MATCH(CONCATENATE(BD$4,$A9),'Výsledková listina'!$O:$O,0)),"",INDEX('Výsledková listina'!$C:$C,MATCH(CONCATENATE(BD$4,$A9),'Výsledková listina'!$O:$O,0),1))</f>
      </c>
      <c r="BE9" s="52">
        <f>IF(ISNA(MATCH(CONCATENATE(BD$4,$A9),'Výsledková listina'!$O:$O,0)),"",INDEX('Výsledková listina'!$P:$P,MATCH(CONCATENATE(BD$4,$A9),'Výsledková listina'!$O:$O,0),1))</f>
      </c>
      <c r="BF9" s="4"/>
      <c r="BG9" s="110"/>
      <c r="BH9" s="50">
        <f t="shared" si="9"/>
      </c>
      <c r="BI9" s="69"/>
      <c r="BJ9" s="17">
        <f>IF(ISNA(MATCH(CONCATENATE(BJ$4,$A9),'Výsledková listina'!$O:$O,0)),"",INDEX('Výsledková listina'!$C:$C,MATCH(CONCATENATE(BJ$4,$A9),'Výsledková listina'!$O:$O,0),1))</f>
      </c>
      <c r="BK9" s="52">
        <f>IF(ISNA(MATCH(CONCATENATE(BJ$4,$A9),'Výsledková listina'!$O:$O,0)),"",INDEX('Výsledková listina'!$P:$P,MATCH(CONCATENATE(BJ$4,$A9),'Výsledková listina'!$O:$O,0),1))</f>
      </c>
      <c r="BL9" s="4"/>
      <c r="BM9" s="50">
        <f t="shared" si="10"/>
      </c>
      <c r="BN9" s="69"/>
      <c r="BO9" s="17">
        <f>IF(ISNA(MATCH(CONCATENATE(BO$4,$A9),'Výsledková listina'!$O:$O,0)),"",INDEX('Výsledková listina'!$C:$C,MATCH(CONCATENATE(BO$4,$A9),'Výsledková listina'!$O:$O,0),1))</f>
      </c>
      <c r="BP9" s="52">
        <f>IF(ISNA(MATCH(CONCATENATE(BO$4,$A9),'Výsledková listina'!$O:$O,0)),"",INDEX('Výsledková listina'!$P:$P,MATCH(CONCATENATE(BO$4,$A9),'Výsledková listina'!$O:$O,0),1))</f>
      </c>
      <c r="BQ9" s="4"/>
      <c r="BR9" s="50">
        <f t="shared" si="11"/>
      </c>
      <c r="BS9" s="69"/>
      <c r="BT9" s="17">
        <f>IF(ISNA(MATCH(CONCATENATE(BT$4,$A9),'Výsledková listina'!$O:$O,0)),"",INDEX('Výsledková listina'!$C:$C,MATCH(CONCATENATE(BT$4,$A9),'Výsledková listina'!$O:$O,0),1))</f>
      </c>
      <c r="BU9" s="52">
        <f>IF(ISNA(MATCH(CONCATENATE(BT$4,$A9),'Výsledková listina'!$O:$O,0)),"",INDEX('Výsledková listina'!$P:$P,MATCH(CONCATENATE(BT$4,$A9),'Výsledková listina'!$O:$O,0),1))</f>
      </c>
      <c r="BV9" s="4"/>
      <c r="BW9" s="50">
        <f t="shared" si="12"/>
      </c>
      <c r="BX9" s="69"/>
      <c r="BY9" s="17">
        <f>IF(ISNA(MATCH(CONCATENATE(BY$4,$A9),'Výsledková listina'!$O:$O,0)),"",INDEX('Výsledková listina'!$C:$C,MATCH(CONCATENATE(BY$4,$A9),'Výsledková listina'!$O:$O,0),1))</f>
      </c>
      <c r="BZ9" s="52">
        <f>IF(ISNA(MATCH(CONCATENATE(BY$4,$A9),'Výsledková listina'!$O:$O,0)),"",INDEX('Výsledková listina'!$P:$P,MATCH(CONCATENATE(BY$4,$A9),'Výsledková listina'!$O:$O,0),1))</f>
      </c>
      <c r="CA9" s="4"/>
      <c r="CB9" s="50">
        <f t="shared" si="13"/>
      </c>
      <c r="CC9" s="69"/>
      <c r="CD9" s="17">
        <f>IF(ISNA(MATCH(CONCATENATE(CD$4,$A9),'Výsledková listina'!$O:$O,0)),"",INDEX('Výsledková listina'!$C:$C,MATCH(CONCATENATE(CD$4,$A9),'Výsledková listina'!$O:$O,0),1))</f>
      </c>
      <c r="CE9" s="52">
        <f>IF(ISNA(MATCH(CONCATENATE(CD$4,$A9),'Výsledková listina'!$O:$O,0)),"",INDEX('Výsledková listina'!$P:$P,MATCH(CONCATENATE(CD$4,$A9),'Výsledková listina'!$O:$O,0),1))</f>
      </c>
      <c r="CF9" s="4"/>
      <c r="CG9" s="50">
        <f t="shared" si="14"/>
      </c>
      <c r="CH9" s="69"/>
    </row>
    <row r="10" spans="1:86" s="10" customFormat="1" ht="34.5" customHeight="1">
      <c r="A10" s="5">
        <v>5</v>
      </c>
      <c r="B10" s="17" t="str">
        <f>IF(ISNA(MATCH(CONCATENATE(B$4,$A10),'Výsledková listina'!$O:$O,0)),"",INDEX('Výsledková listina'!$C:$C,MATCH(CONCATENATE(B$4,$A10),'Výsledková listina'!$O:$O,0),1))</f>
        <v>Vladislav Pichl</v>
      </c>
      <c r="C10" s="52" t="str">
        <f>IF(ISNA(MATCH(CONCATENATE(B$4,$A10),'Výsledková listina'!$O:$O,0)),"",INDEX('Výsledková listina'!$P:$P,MATCH(CONCATENATE(B$4,$A10),'Výsledková listina'!$O:$O,0),1))</f>
        <v>Smečno</v>
      </c>
      <c r="D10" s="4">
        <v>2650</v>
      </c>
      <c r="E10" s="110"/>
      <c r="F10" s="50">
        <f t="shared" si="0"/>
        <v>9</v>
      </c>
      <c r="G10" s="69"/>
      <c r="H10" s="17" t="str">
        <f>IF(ISNA(MATCH(CONCATENATE(H$4,$A10),'Výsledková listina'!$O:$O,0)),"",INDEX('Výsledková listina'!$C:$C,MATCH(CONCATENATE(H$4,$A10),'Výsledková listina'!$O:$O,0),1))</f>
        <v>Srb Roman</v>
      </c>
      <c r="I10" s="52" t="str">
        <f>IF(ISNA(MATCH(CONCATENATE(H$4,$A10),'Výsledková listina'!$O:$O,0)),"",INDEX('Výsledková listina'!$P:$P,MATCH(CONCATENATE(H$4,$A10),'Výsledková listina'!$O:$O,0),1))</f>
        <v>Čelákovice</v>
      </c>
      <c r="J10" s="4">
        <v>7360</v>
      </c>
      <c r="K10" s="110"/>
      <c r="L10" s="50">
        <f t="shared" si="1"/>
        <v>3</v>
      </c>
      <c r="M10" s="69"/>
      <c r="N10" s="17" t="str">
        <f>IF(ISNA(MATCH(CONCATENATE(N$4,$A10),'Výsledková listina'!$O:$O,0)),"",INDEX('Výsledková listina'!$C:$C,MATCH(CONCATENATE(N$4,$A10),'Výsledková listina'!$O:$O,0),1))</f>
        <v>Špitálský Václav</v>
      </c>
      <c r="O10" s="52" t="str">
        <f>IF(ISNA(MATCH(CONCATENATE(N$4,$A10),'Výsledková listina'!$O:$O,0)),"",INDEX('Výsledková listina'!$P:$P,MATCH(CONCATENATE(N$4,$A10),'Výsledková listina'!$O:$O,0),1))</f>
        <v>Čelákovice</v>
      </c>
      <c r="P10" s="4">
        <v>1450</v>
      </c>
      <c r="Q10" s="110"/>
      <c r="R10" s="50">
        <f t="shared" si="2"/>
        <v>7</v>
      </c>
      <c r="S10" s="69"/>
      <c r="T10" s="17">
        <f>IF(ISNA(MATCH(CONCATENATE(T$4,$A10),'Výsledková listina'!$O:$O,0)),"",INDEX('Výsledková listina'!$C:$C,MATCH(CONCATENATE(T$4,$A10),'Výsledková listina'!$O:$O,0),1))</f>
      </c>
      <c r="U10" s="52">
        <f>IF(ISNA(MATCH(CONCATENATE(T$4,$A10),'Výsledková listina'!$O:$O,0)),"",INDEX('Výsledková listina'!$P:$P,MATCH(CONCATENATE(T$4,$A10),'Výsledková listina'!$O:$O,0),1))</f>
      </c>
      <c r="V10" s="4"/>
      <c r="W10" s="110"/>
      <c r="X10" s="50">
        <f t="shared" si="3"/>
      </c>
      <c r="Y10" s="69"/>
      <c r="Z10" s="17">
        <f>IF(ISNA(MATCH(CONCATENATE(Z$4,$A10),'Výsledková listina'!$O:$O,0)),"",INDEX('Výsledková listina'!$C:$C,MATCH(CONCATENATE(Z$4,$A10),'Výsledková listina'!$O:$O,0),1))</f>
      </c>
      <c r="AA10" s="52">
        <f>IF(ISNA(MATCH(CONCATENATE(Z$4,$A10),'Výsledková listina'!$O:$O,0)),"",INDEX('Výsledková listina'!$P:$P,MATCH(CONCATENATE(Z$4,$A10),'Výsledková listina'!$O:$O,0),1))</f>
      </c>
      <c r="AB10" s="4"/>
      <c r="AC10" s="110"/>
      <c r="AD10" s="50">
        <f t="shared" si="4"/>
      </c>
      <c r="AE10" s="69"/>
      <c r="AF10" s="17">
        <f>IF(ISNA(MATCH(CONCATENATE(AF$4,$A10),'Výsledková listina'!$O:$O,0)),"",INDEX('Výsledková listina'!$C:$C,MATCH(CONCATENATE(AF$4,$A10),'Výsledková listina'!$O:$O,0),1))</f>
      </c>
      <c r="AG10" s="52">
        <f>IF(ISNA(MATCH(CONCATENATE(AF$4,$A10),'Výsledková listina'!$O:$O,0)),"",INDEX('Výsledková listina'!$P:$P,MATCH(CONCATENATE(AF$4,$A10),'Výsledková listina'!$O:$O,0),1))</f>
      </c>
      <c r="AH10" s="4"/>
      <c r="AI10" s="110"/>
      <c r="AJ10" s="50">
        <f t="shared" si="5"/>
      </c>
      <c r="AK10" s="69"/>
      <c r="AL10" s="17">
        <f>IF(ISNA(MATCH(CONCATENATE(AL$4,$A10),'Výsledková listina'!$O:$O,0)),"",INDEX('Výsledková listina'!$C:$C,MATCH(CONCATENATE(AL$4,$A10),'Výsledková listina'!$O:$O,0),1))</f>
      </c>
      <c r="AM10" s="52">
        <f>IF(ISNA(MATCH(CONCATENATE(AL$4,$A10),'Výsledková listina'!$O:$O,0)),"",INDEX('Výsledková listina'!$P:$P,MATCH(CONCATENATE(AL$4,$A10),'Výsledková listina'!$O:$O,0),1))</f>
      </c>
      <c r="AN10" s="4"/>
      <c r="AO10" s="110"/>
      <c r="AP10" s="50">
        <f t="shared" si="6"/>
      </c>
      <c r="AQ10" s="69"/>
      <c r="AR10" s="17">
        <f>IF(ISNA(MATCH(CONCATENATE(AR$4,$A10),'Výsledková listina'!$O:$O,0)),"",INDEX('Výsledková listina'!$C:$C,MATCH(CONCATENATE(AR$4,$A10),'Výsledková listina'!$O:$O,0),1))</f>
      </c>
      <c r="AS10" s="52">
        <f>IF(ISNA(MATCH(CONCATENATE(AR$4,$A10),'Výsledková listina'!$O:$O,0)),"",INDEX('Výsledková listina'!$P:$P,MATCH(CONCATENATE(AR$4,$A10),'Výsledková listina'!$O:$O,0),1))</f>
      </c>
      <c r="AT10" s="4"/>
      <c r="AU10" s="110"/>
      <c r="AV10" s="50">
        <f t="shared" si="7"/>
      </c>
      <c r="AW10" s="69"/>
      <c r="AX10" s="17">
        <f>IF(ISNA(MATCH(CONCATENATE(AX$4,$A10),'Výsledková listina'!$O:$O,0)),"",INDEX('Výsledková listina'!$C:$C,MATCH(CONCATENATE(AX$4,$A10),'Výsledková listina'!$O:$O,0),1))</f>
      </c>
      <c r="AY10" s="52">
        <f>IF(ISNA(MATCH(CONCATENATE(AX$4,$A10),'Výsledková listina'!$O:$O,0)),"",INDEX('Výsledková listina'!$P:$P,MATCH(CONCATENATE(AX$4,$A10),'Výsledková listina'!$O:$O,0),1))</f>
      </c>
      <c r="AZ10" s="4"/>
      <c r="BA10" s="110"/>
      <c r="BB10" s="50">
        <f t="shared" si="8"/>
      </c>
      <c r="BC10" s="69"/>
      <c r="BD10" s="17">
        <f>IF(ISNA(MATCH(CONCATENATE(BD$4,$A10),'Výsledková listina'!$O:$O,0)),"",INDEX('Výsledková listina'!$C:$C,MATCH(CONCATENATE(BD$4,$A10),'Výsledková listina'!$O:$O,0),1))</f>
      </c>
      <c r="BE10" s="52">
        <f>IF(ISNA(MATCH(CONCATENATE(BD$4,$A10),'Výsledková listina'!$O:$O,0)),"",INDEX('Výsledková listina'!$P:$P,MATCH(CONCATENATE(BD$4,$A10),'Výsledková listina'!$O:$O,0),1))</f>
      </c>
      <c r="BF10" s="4"/>
      <c r="BG10" s="110"/>
      <c r="BH10" s="50">
        <f t="shared" si="9"/>
      </c>
      <c r="BI10" s="69"/>
      <c r="BJ10" s="17">
        <f>IF(ISNA(MATCH(CONCATENATE(BJ$4,$A10),'Výsledková listina'!$O:$O,0)),"",INDEX('Výsledková listina'!$C:$C,MATCH(CONCATENATE(BJ$4,$A10),'Výsledková listina'!$O:$O,0),1))</f>
      </c>
      <c r="BK10" s="52">
        <f>IF(ISNA(MATCH(CONCATENATE(BJ$4,$A10),'Výsledková listina'!$O:$O,0)),"",INDEX('Výsledková listina'!$P:$P,MATCH(CONCATENATE(BJ$4,$A10),'Výsledková listina'!$O:$O,0),1))</f>
      </c>
      <c r="BL10" s="4"/>
      <c r="BM10" s="50">
        <f t="shared" si="10"/>
      </c>
      <c r="BN10" s="69"/>
      <c r="BO10" s="17">
        <f>IF(ISNA(MATCH(CONCATENATE(BO$4,$A10),'Výsledková listina'!$O:$O,0)),"",INDEX('Výsledková listina'!$C:$C,MATCH(CONCATENATE(BO$4,$A10),'Výsledková listina'!$O:$O,0),1))</f>
      </c>
      <c r="BP10" s="52">
        <f>IF(ISNA(MATCH(CONCATENATE(BO$4,$A10),'Výsledková listina'!$O:$O,0)),"",INDEX('Výsledková listina'!$P:$P,MATCH(CONCATENATE(BO$4,$A10),'Výsledková listina'!$O:$O,0),1))</f>
      </c>
      <c r="BQ10" s="4"/>
      <c r="BR10" s="50">
        <f t="shared" si="11"/>
      </c>
      <c r="BS10" s="69"/>
      <c r="BT10" s="17">
        <f>IF(ISNA(MATCH(CONCATENATE(BT$4,$A10),'Výsledková listina'!$O:$O,0)),"",INDEX('Výsledková listina'!$C:$C,MATCH(CONCATENATE(BT$4,$A10),'Výsledková listina'!$O:$O,0),1))</f>
      </c>
      <c r="BU10" s="52">
        <f>IF(ISNA(MATCH(CONCATENATE(BT$4,$A10),'Výsledková listina'!$O:$O,0)),"",INDEX('Výsledková listina'!$P:$P,MATCH(CONCATENATE(BT$4,$A10),'Výsledková listina'!$O:$O,0),1))</f>
      </c>
      <c r="BV10" s="4"/>
      <c r="BW10" s="50">
        <f t="shared" si="12"/>
      </c>
      <c r="BX10" s="69"/>
      <c r="BY10" s="17">
        <f>IF(ISNA(MATCH(CONCATENATE(BY$4,$A10),'Výsledková listina'!$O:$O,0)),"",INDEX('Výsledková listina'!$C:$C,MATCH(CONCATENATE(BY$4,$A10),'Výsledková listina'!$O:$O,0),1))</f>
      </c>
      <c r="BZ10" s="52">
        <f>IF(ISNA(MATCH(CONCATENATE(BY$4,$A10),'Výsledková listina'!$O:$O,0)),"",INDEX('Výsledková listina'!$P:$P,MATCH(CONCATENATE(BY$4,$A10),'Výsledková listina'!$O:$O,0),1))</f>
      </c>
      <c r="CA10" s="4"/>
      <c r="CB10" s="50">
        <f t="shared" si="13"/>
      </c>
      <c r="CC10" s="69"/>
      <c r="CD10" s="17">
        <f>IF(ISNA(MATCH(CONCATENATE(CD$4,$A10),'Výsledková listina'!$O:$O,0)),"",INDEX('Výsledková listina'!$C:$C,MATCH(CONCATENATE(CD$4,$A10),'Výsledková listina'!$O:$O,0),1))</f>
      </c>
      <c r="CE10" s="52">
        <f>IF(ISNA(MATCH(CONCATENATE(CD$4,$A10),'Výsledková listina'!$O:$O,0)),"",INDEX('Výsledková listina'!$P:$P,MATCH(CONCATENATE(CD$4,$A10),'Výsledková listina'!$O:$O,0),1))</f>
      </c>
      <c r="CF10" s="4"/>
      <c r="CG10" s="50">
        <f t="shared" si="14"/>
      </c>
      <c r="CH10" s="69"/>
    </row>
    <row r="11" spans="1:86" s="10" customFormat="1" ht="34.5" customHeight="1">
      <c r="A11" s="5">
        <v>6</v>
      </c>
      <c r="B11" s="17" t="str">
        <f>IF(ISNA(MATCH(CONCATENATE(B$4,$A11),'Výsledková listina'!$O:$O,0)),"",INDEX('Výsledková listina'!$C:$C,MATCH(CONCATENATE(B$4,$A11),'Výsledková listina'!$O:$O,0),1))</f>
        <v>Aneta Špitálská</v>
      </c>
      <c r="C11" s="52" t="str">
        <f>IF(ISNA(MATCH(CONCATENATE(B$4,$A11),'Výsledková listina'!$O:$O,0)),"",INDEX('Výsledková listina'!$P:$P,MATCH(CONCATENATE(B$4,$A11),'Výsledková listina'!$O:$O,0),1))</f>
        <v>Čelákovice</v>
      </c>
      <c r="D11" s="4">
        <v>3890</v>
      </c>
      <c r="E11" s="110"/>
      <c r="F11" s="50">
        <f t="shared" si="0"/>
        <v>8</v>
      </c>
      <c r="G11" s="69"/>
      <c r="H11" s="17" t="str">
        <f>IF(ISNA(MATCH(CONCATENATE(H$4,$A11),'Výsledková listina'!$O:$O,0)),"",INDEX('Výsledková listina'!$C:$C,MATCH(CONCATENATE(H$4,$A11),'Výsledková listina'!$O:$O,0),1))</f>
        <v>Miroslav Tvarůžek</v>
      </c>
      <c r="I11" s="52" t="str">
        <f>IF(ISNA(MATCH(CONCATENATE(H$4,$A11),'Výsledková listina'!$O:$O,0)),"",INDEX('Výsledková listina'!$P:$P,MATCH(CONCATENATE(H$4,$A11),'Výsledková listina'!$O:$O,0),1))</f>
        <v>Kladno</v>
      </c>
      <c r="J11" s="4">
        <v>11480</v>
      </c>
      <c r="K11" s="110"/>
      <c r="L11" s="50">
        <f t="shared" si="1"/>
        <v>1</v>
      </c>
      <c r="M11" s="69"/>
      <c r="N11" s="17" t="str">
        <f>IF(ISNA(MATCH(CONCATENATE(N$4,$A11),'Výsledková listina'!$O:$O,0)),"",INDEX('Výsledková listina'!$C:$C,MATCH(CONCATENATE(N$4,$A11),'Výsledková listina'!$O:$O,0),1))</f>
        <v>Jiří Pech</v>
      </c>
      <c r="O11" s="52" t="str">
        <f>IF(ISNA(MATCH(CONCATENATE(N$4,$A11),'Výsledková listina'!$O:$O,0)),"",INDEX('Výsledková listina'!$P:$P,MATCH(CONCATENATE(N$4,$A11),'Výsledková listina'!$O:$O,0),1))</f>
        <v>Rakovník</v>
      </c>
      <c r="P11" s="4">
        <v>380</v>
      </c>
      <c r="Q11" s="110"/>
      <c r="R11" s="50">
        <f t="shared" si="2"/>
        <v>8</v>
      </c>
      <c r="S11" s="69"/>
      <c r="T11" s="17">
        <f>IF(ISNA(MATCH(CONCATENATE(T$4,$A11),'Výsledková listina'!$O:$O,0)),"",INDEX('Výsledková listina'!$C:$C,MATCH(CONCATENATE(T$4,$A11),'Výsledková listina'!$O:$O,0),1))</f>
      </c>
      <c r="U11" s="52">
        <f>IF(ISNA(MATCH(CONCATENATE(T$4,$A11),'Výsledková listina'!$O:$O,0)),"",INDEX('Výsledková listina'!$P:$P,MATCH(CONCATENATE(T$4,$A11),'Výsledková listina'!$O:$O,0),1))</f>
      </c>
      <c r="V11" s="4"/>
      <c r="W11" s="110"/>
      <c r="X11" s="50">
        <f t="shared" si="3"/>
      </c>
      <c r="Y11" s="69"/>
      <c r="Z11" s="17">
        <f>IF(ISNA(MATCH(CONCATENATE(Z$4,$A11),'Výsledková listina'!$O:$O,0)),"",INDEX('Výsledková listina'!$C:$C,MATCH(CONCATENATE(Z$4,$A11),'Výsledková listina'!$O:$O,0),1))</f>
      </c>
      <c r="AA11" s="52">
        <f>IF(ISNA(MATCH(CONCATENATE(Z$4,$A11),'Výsledková listina'!$O:$O,0)),"",INDEX('Výsledková listina'!$P:$P,MATCH(CONCATENATE(Z$4,$A11),'Výsledková listina'!$O:$O,0),1))</f>
      </c>
      <c r="AB11" s="4"/>
      <c r="AC11" s="110"/>
      <c r="AD11" s="50">
        <f t="shared" si="4"/>
      </c>
      <c r="AE11" s="69"/>
      <c r="AF11" s="17">
        <f>IF(ISNA(MATCH(CONCATENATE(AF$4,$A11),'Výsledková listina'!$O:$O,0)),"",INDEX('Výsledková listina'!$C:$C,MATCH(CONCATENATE(AF$4,$A11),'Výsledková listina'!$O:$O,0),1))</f>
      </c>
      <c r="AG11" s="52">
        <f>IF(ISNA(MATCH(CONCATENATE(AF$4,$A11),'Výsledková listina'!$O:$O,0)),"",INDEX('Výsledková listina'!$P:$P,MATCH(CONCATENATE(AF$4,$A11),'Výsledková listina'!$O:$O,0),1))</f>
      </c>
      <c r="AH11" s="4"/>
      <c r="AI11" s="110"/>
      <c r="AJ11" s="50">
        <f t="shared" si="5"/>
      </c>
      <c r="AK11" s="69"/>
      <c r="AL11" s="17">
        <f>IF(ISNA(MATCH(CONCATENATE(AL$4,$A11),'Výsledková listina'!$O:$O,0)),"",INDEX('Výsledková listina'!$C:$C,MATCH(CONCATENATE(AL$4,$A11),'Výsledková listina'!$O:$O,0),1))</f>
      </c>
      <c r="AM11" s="52">
        <f>IF(ISNA(MATCH(CONCATENATE(AL$4,$A11),'Výsledková listina'!$O:$O,0)),"",INDEX('Výsledková listina'!$P:$P,MATCH(CONCATENATE(AL$4,$A11),'Výsledková listina'!$O:$O,0),1))</f>
      </c>
      <c r="AN11" s="4"/>
      <c r="AO11" s="110"/>
      <c r="AP11" s="50">
        <f t="shared" si="6"/>
      </c>
      <c r="AQ11" s="69"/>
      <c r="AR11" s="17">
        <f>IF(ISNA(MATCH(CONCATENATE(AR$4,$A11),'Výsledková listina'!$O:$O,0)),"",INDEX('Výsledková listina'!$C:$C,MATCH(CONCATENATE(AR$4,$A11),'Výsledková listina'!$O:$O,0),1))</f>
      </c>
      <c r="AS11" s="52">
        <f>IF(ISNA(MATCH(CONCATENATE(AR$4,$A11),'Výsledková listina'!$O:$O,0)),"",INDEX('Výsledková listina'!$P:$P,MATCH(CONCATENATE(AR$4,$A11),'Výsledková listina'!$O:$O,0),1))</f>
      </c>
      <c r="AT11" s="4"/>
      <c r="AU11" s="110"/>
      <c r="AV11" s="50">
        <f t="shared" si="7"/>
      </c>
      <c r="AW11" s="69"/>
      <c r="AX11" s="17">
        <f>IF(ISNA(MATCH(CONCATENATE(AX$4,$A11),'Výsledková listina'!$O:$O,0)),"",INDEX('Výsledková listina'!$C:$C,MATCH(CONCATENATE(AX$4,$A11),'Výsledková listina'!$O:$O,0),1))</f>
      </c>
      <c r="AY11" s="52">
        <f>IF(ISNA(MATCH(CONCATENATE(AX$4,$A11),'Výsledková listina'!$O:$O,0)),"",INDEX('Výsledková listina'!$P:$P,MATCH(CONCATENATE(AX$4,$A11),'Výsledková listina'!$O:$O,0),1))</f>
      </c>
      <c r="AZ11" s="4"/>
      <c r="BA11" s="110"/>
      <c r="BB11" s="50">
        <f t="shared" si="8"/>
      </c>
      <c r="BC11" s="69"/>
      <c r="BD11" s="17">
        <f>IF(ISNA(MATCH(CONCATENATE(BD$4,$A11),'Výsledková listina'!$O:$O,0)),"",INDEX('Výsledková listina'!$C:$C,MATCH(CONCATENATE(BD$4,$A11),'Výsledková listina'!$O:$O,0),1))</f>
      </c>
      <c r="BE11" s="52">
        <f>IF(ISNA(MATCH(CONCATENATE(BD$4,$A11),'Výsledková listina'!$O:$O,0)),"",INDEX('Výsledková listina'!$P:$P,MATCH(CONCATENATE(BD$4,$A11),'Výsledková listina'!$O:$O,0),1))</f>
      </c>
      <c r="BF11" s="4"/>
      <c r="BG11" s="110"/>
      <c r="BH11" s="50">
        <f t="shared" si="9"/>
      </c>
      <c r="BI11" s="69"/>
      <c r="BJ11" s="17">
        <f>IF(ISNA(MATCH(CONCATENATE(BJ$4,$A11),'Výsledková listina'!$O:$O,0)),"",INDEX('Výsledková listina'!$C:$C,MATCH(CONCATENATE(BJ$4,$A11),'Výsledková listina'!$O:$O,0),1))</f>
      </c>
      <c r="BK11" s="52">
        <f>IF(ISNA(MATCH(CONCATENATE(BJ$4,$A11),'Výsledková listina'!$O:$O,0)),"",INDEX('Výsledková listina'!$P:$P,MATCH(CONCATENATE(BJ$4,$A11),'Výsledková listina'!$O:$O,0),1))</f>
      </c>
      <c r="BL11" s="4"/>
      <c r="BM11" s="50">
        <f t="shared" si="10"/>
      </c>
      <c r="BN11" s="69"/>
      <c r="BO11" s="17">
        <f>IF(ISNA(MATCH(CONCATENATE(BO$4,$A11),'Výsledková listina'!$O:$O,0)),"",INDEX('Výsledková listina'!$C:$C,MATCH(CONCATENATE(BO$4,$A11),'Výsledková listina'!$O:$O,0),1))</f>
      </c>
      <c r="BP11" s="52">
        <f>IF(ISNA(MATCH(CONCATENATE(BO$4,$A11),'Výsledková listina'!$O:$O,0)),"",INDEX('Výsledková listina'!$P:$P,MATCH(CONCATENATE(BO$4,$A11),'Výsledková listina'!$O:$O,0),1))</f>
      </c>
      <c r="BQ11" s="4"/>
      <c r="BR11" s="50">
        <f t="shared" si="11"/>
      </c>
      <c r="BS11" s="69"/>
      <c r="BT11" s="17">
        <f>IF(ISNA(MATCH(CONCATENATE(BT$4,$A11),'Výsledková listina'!$O:$O,0)),"",INDEX('Výsledková listina'!$C:$C,MATCH(CONCATENATE(BT$4,$A11),'Výsledková listina'!$O:$O,0),1))</f>
      </c>
      <c r="BU11" s="52">
        <f>IF(ISNA(MATCH(CONCATENATE(BT$4,$A11),'Výsledková listina'!$O:$O,0)),"",INDEX('Výsledková listina'!$P:$P,MATCH(CONCATENATE(BT$4,$A11),'Výsledková listina'!$O:$O,0),1))</f>
      </c>
      <c r="BV11" s="4"/>
      <c r="BW11" s="50">
        <f t="shared" si="12"/>
      </c>
      <c r="BX11" s="69"/>
      <c r="BY11" s="17">
        <f>IF(ISNA(MATCH(CONCATENATE(BY$4,$A11),'Výsledková listina'!$O:$O,0)),"",INDEX('Výsledková listina'!$C:$C,MATCH(CONCATENATE(BY$4,$A11),'Výsledková listina'!$O:$O,0),1))</f>
      </c>
      <c r="BZ11" s="52">
        <f>IF(ISNA(MATCH(CONCATENATE(BY$4,$A11),'Výsledková listina'!$O:$O,0)),"",INDEX('Výsledková listina'!$P:$P,MATCH(CONCATENATE(BY$4,$A11),'Výsledková listina'!$O:$O,0),1))</f>
      </c>
      <c r="CA11" s="4"/>
      <c r="CB11" s="50">
        <f t="shared" si="13"/>
      </c>
      <c r="CC11" s="69"/>
      <c r="CD11" s="17">
        <f>IF(ISNA(MATCH(CONCATENATE(CD$4,$A11),'Výsledková listina'!$O:$O,0)),"",INDEX('Výsledková listina'!$C:$C,MATCH(CONCATENATE(CD$4,$A11),'Výsledková listina'!$O:$O,0),1))</f>
      </c>
      <c r="CE11" s="52">
        <f>IF(ISNA(MATCH(CONCATENATE(CD$4,$A11),'Výsledková listina'!$O:$O,0)),"",INDEX('Výsledková listina'!$P:$P,MATCH(CONCATENATE(CD$4,$A11),'Výsledková listina'!$O:$O,0),1))</f>
      </c>
      <c r="CF11" s="4"/>
      <c r="CG11" s="50">
        <f t="shared" si="14"/>
      </c>
      <c r="CH11" s="69"/>
    </row>
    <row r="12" spans="1:86" s="10" customFormat="1" ht="34.5" customHeight="1">
      <c r="A12" s="5">
        <v>7</v>
      </c>
      <c r="B12" s="17" t="str">
        <f>IF(ISNA(MATCH(CONCATENATE(B$4,$A12),'Výsledková listina'!$O:$O,0)),"",INDEX('Výsledková listina'!$C:$C,MATCH(CONCATENATE(B$4,$A12),'Výsledková listina'!$O:$O,0),1))</f>
        <v>Petr Pluchta</v>
      </c>
      <c r="C12" s="52" t="str">
        <f>IF(ISNA(MATCH(CONCATENATE(B$4,$A12),'Výsledková listina'!$O:$O,0)),"",INDEX('Výsledková listina'!$P:$P,MATCH(CONCATENATE(B$4,$A12),'Výsledková listina'!$O:$O,0),1))</f>
        <v>Smečno</v>
      </c>
      <c r="D12" s="4">
        <v>7880</v>
      </c>
      <c r="E12" s="110"/>
      <c r="F12" s="50">
        <f t="shared" si="0"/>
        <v>4</v>
      </c>
      <c r="G12" s="69"/>
      <c r="H12" s="17" t="str">
        <f>IF(ISNA(MATCH(CONCATENATE(H$4,$A12),'Výsledková listina'!$O:$O,0)),"",INDEX('Výsledková listina'!$C:$C,MATCH(CONCATENATE(H$4,$A12),'Výsledková listina'!$O:$O,0),1))</f>
        <v>Jaroslav Podlaha</v>
      </c>
      <c r="I12" s="52" t="str">
        <f>IF(ISNA(MATCH(CONCATENATE(H$4,$A12),'Výsledková listina'!$O:$O,0)),"",INDEX('Výsledková listina'!$P:$P,MATCH(CONCATENATE(H$4,$A12),'Výsledková listina'!$O:$O,0),1))</f>
        <v>Beroun</v>
      </c>
      <c r="J12" s="4">
        <v>1250</v>
      </c>
      <c r="K12" s="110"/>
      <c r="L12" s="50">
        <f t="shared" si="1"/>
        <v>8</v>
      </c>
      <c r="M12" s="69"/>
      <c r="N12" s="17" t="str">
        <f>IF(ISNA(MATCH(CONCATENATE(N$4,$A12),'Výsledková listina'!$O:$O,0)),"",INDEX('Výsledková listina'!$C:$C,MATCH(CONCATENATE(N$4,$A12),'Výsledková listina'!$O:$O,0),1))</f>
        <v>Pietrzyk Piotr</v>
      </c>
      <c r="O12" s="52" t="str">
        <f>IF(ISNA(MATCH(CONCATENATE(N$4,$A12),'Výsledková listina'!$O:$O,0)),"",INDEX('Výsledková listina'!$P:$P,MATCH(CONCATENATE(N$4,$A12),'Výsledková listina'!$O:$O,0),1))</f>
        <v>Brandýs nad Labem</v>
      </c>
      <c r="P12" s="4">
        <v>12830</v>
      </c>
      <c r="Q12" s="110"/>
      <c r="R12" s="50">
        <f t="shared" si="2"/>
        <v>1</v>
      </c>
      <c r="S12" s="69"/>
      <c r="T12" s="17">
        <f>IF(ISNA(MATCH(CONCATENATE(T$4,$A12),'Výsledková listina'!$O:$O,0)),"",INDEX('Výsledková listina'!$C:$C,MATCH(CONCATENATE(T$4,$A12),'Výsledková listina'!$O:$O,0),1))</f>
      </c>
      <c r="U12" s="52">
        <f>IF(ISNA(MATCH(CONCATENATE(T$4,$A12),'Výsledková listina'!$O:$O,0)),"",INDEX('Výsledková listina'!$P:$P,MATCH(CONCATENATE(T$4,$A12),'Výsledková listina'!$O:$O,0),1))</f>
      </c>
      <c r="V12" s="4"/>
      <c r="W12" s="110"/>
      <c r="X12" s="50">
        <f t="shared" si="3"/>
      </c>
      <c r="Y12" s="69"/>
      <c r="Z12" s="17">
        <f>IF(ISNA(MATCH(CONCATENATE(Z$4,$A12),'Výsledková listina'!$O:$O,0)),"",INDEX('Výsledková listina'!$C:$C,MATCH(CONCATENATE(Z$4,$A12),'Výsledková listina'!$O:$O,0),1))</f>
      </c>
      <c r="AA12" s="52">
        <f>IF(ISNA(MATCH(CONCATENATE(Z$4,$A12),'Výsledková listina'!$O:$O,0)),"",INDEX('Výsledková listina'!$P:$P,MATCH(CONCATENATE(Z$4,$A12),'Výsledková listina'!$O:$O,0),1))</f>
      </c>
      <c r="AB12" s="4"/>
      <c r="AC12" s="110"/>
      <c r="AD12" s="50">
        <f t="shared" si="4"/>
      </c>
      <c r="AE12" s="69"/>
      <c r="AF12" s="17">
        <f>IF(ISNA(MATCH(CONCATENATE(AF$4,$A12),'Výsledková listina'!$O:$O,0)),"",INDEX('Výsledková listina'!$C:$C,MATCH(CONCATENATE(AF$4,$A12),'Výsledková listina'!$O:$O,0),1))</f>
      </c>
      <c r="AG12" s="52">
        <f>IF(ISNA(MATCH(CONCATENATE(AF$4,$A12),'Výsledková listina'!$O:$O,0)),"",INDEX('Výsledková listina'!$P:$P,MATCH(CONCATENATE(AF$4,$A12),'Výsledková listina'!$O:$O,0),1))</f>
      </c>
      <c r="AH12" s="4"/>
      <c r="AI12" s="110"/>
      <c r="AJ12" s="50">
        <f t="shared" si="5"/>
      </c>
      <c r="AK12" s="69"/>
      <c r="AL12" s="17">
        <f>IF(ISNA(MATCH(CONCATENATE(AL$4,$A12),'Výsledková listina'!$O:$O,0)),"",INDEX('Výsledková listina'!$C:$C,MATCH(CONCATENATE(AL$4,$A12),'Výsledková listina'!$O:$O,0),1))</f>
      </c>
      <c r="AM12" s="52">
        <f>IF(ISNA(MATCH(CONCATENATE(AL$4,$A12),'Výsledková listina'!$O:$O,0)),"",INDEX('Výsledková listina'!$P:$P,MATCH(CONCATENATE(AL$4,$A12),'Výsledková listina'!$O:$O,0),1))</f>
      </c>
      <c r="AN12" s="4"/>
      <c r="AO12" s="110"/>
      <c r="AP12" s="50">
        <f t="shared" si="6"/>
      </c>
      <c r="AQ12" s="69"/>
      <c r="AR12" s="17">
        <f>IF(ISNA(MATCH(CONCATENATE(AR$4,$A12),'Výsledková listina'!$O:$O,0)),"",INDEX('Výsledková listina'!$C:$C,MATCH(CONCATENATE(AR$4,$A12),'Výsledková listina'!$O:$O,0),1))</f>
      </c>
      <c r="AS12" s="52">
        <f>IF(ISNA(MATCH(CONCATENATE(AR$4,$A12),'Výsledková listina'!$O:$O,0)),"",INDEX('Výsledková listina'!$P:$P,MATCH(CONCATENATE(AR$4,$A12),'Výsledková listina'!$O:$O,0),1))</f>
      </c>
      <c r="AT12" s="4"/>
      <c r="AU12" s="110"/>
      <c r="AV12" s="50">
        <f t="shared" si="7"/>
      </c>
      <c r="AW12" s="69"/>
      <c r="AX12" s="17">
        <f>IF(ISNA(MATCH(CONCATENATE(AX$4,$A12),'Výsledková listina'!$O:$O,0)),"",INDEX('Výsledková listina'!$C:$C,MATCH(CONCATENATE(AX$4,$A12),'Výsledková listina'!$O:$O,0),1))</f>
      </c>
      <c r="AY12" s="52">
        <f>IF(ISNA(MATCH(CONCATENATE(AX$4,$A12),'Výsledková listina'!$O:$O,0)),"",INDEX('Výsledková listina'!$P:$P,MATCH(CONCATENATE(AX$4,$A12),'Výsledková listina'!$O:$O,0),1))</f>
      </c>
      <c r="AZ12" s="4"/>
      <c r="BA12" s="110"/>
      <c r="BB12" s="50">
        <f t="shared" si="8"/>
      </c>
      <c r="BC12" s="69"/>
      <c r="BD12" s="17">
        <f>IF(ISNA(MATCH(CONCATENATE(BD$4,$A12),'Výsledková listina'!$O:$O,0)),"",INDEX('Výsledková listina'!$C:$C,MATCH(CONCATENATE(BD$4,$A12),'Výsledková listina'!$O:$O,0),1))</f>
      </c>
      <c r="BE12" s="52">
        <f>IF(ISNA(MATCH(CONCATENATE(BD$4,$A12),'Výsledková listina'!$O:$O,0)),"",INDEX('Výsledková listina'!$P:$P,MATCH(CONCATENATE(BD$4,$A12),'Výsledková listina'!$O:$O,0),1))</f>
      </c>
      <c r="BF12" s="4"/>
      <c r="BG12" s="110"/>
      <c r="BH12" s="50">
        <f t="shared" si="9"/>
      </c>
      <c r="BI12" s="69"/>
      <c r="BJ12" s="17">
        <f>IF(ISNA(MATCH(CONCATENATE(BJ$4,$A12),'Výsledková listina'!$O:$O,0)),"",INDEX('Výsledková listina'!$C:$C,MATCH(CONCATENATE(BJ$4,$A12),'Výsledková listina'!$O:$O,0),1))</f>
      </c>
      <c r="BK12" s="52">
        <f>IF(ISNA(MATCH(CONCATENATE(BJ$4,$A12),'Výsledková listina'!$O:$O,0)),"",INDEX('Výsledková listina'!$P:$P,MATCH(CONCATENATE(BJ$4,$A12),'Výsledková listina'!$O:$O,0),1))</f>
      </c>
      <c r="BL12" s="4"/>
      <c r="BM12" s="50">
        <f t="shared" si="10"/>
      </c>
      <c r="BN12" s="69"/>
      <c r="BO12" s="17">
        <f>IF(ISNA(MATCH(CONCATENATE(BO$4,$A12),'Výsledková listina'!$O:$O,0)),"",INDEX('Výsledková listina'!$C:$C,MATCH(CONCATENATE(BO$4,$A12),'Výsledková listina'!$O:$O,0),1))</f>
      </c>
      <c r="BP12" s="52">
        <f>IF(ISNA(MATCH(CONCATENATE(BO$4,$A12),'Výsledková listina'!$O:$O,0)),"",INDEX('Výsledková listina'!$P:$P,MATCH(CONCATENATE(BO$4,$A12),'Výsledková listina'!$O:$O,0),1))</f>
      </c>
      <c r="BQ12" s="4"/>
      <c r="BR12" s="50">
        <f t="shared" si="11"/>
      </c>
      <c r="BS12" s="69"/>
      <c r="BT12" s="17">
        <f>IF(ISNA(MATCH(CONCATENATE(BT$4,$A12),'Výsledková listina'!$O:$O,0)),"",INDEX('Výsledková listina'!$C:$C,MATCH(CONCATENATE(BT$4,$A12),'Výsledková listina'!$O:$O,0),1))</f>
      </c>
      <c r="BU12" s="52">
        <f>IF(ISNA(MATCH(CONCATENATE(BT$4,$A12),'Výsledková listina'!$O:$O,0)),"",INDEX('Výsledková listina'!$P:$P,MATCH(CONCATENATE(BT$4,$A12),'Výsledková listina'!$O:$O,0),1))</f>
      </c>
      <c r="BV12" s="4"/>
      <c r="BW12" s="50">
        <f t="shared" si="12"/>
      </c>
      <c r="BX12" s="69"/>
      <c r="BY12" s="17">
        <f>IF(ISNA(MATCH(CONCATENATE(BY$4,$A12),'Výsledková listina'!$O:$O,0)),"",INDEX('Výsledková listina'!$C:$C,MATCH(CONCATENATE(BY$4,$A12),'Výsledková listina'!$O:$O,0),1))</f>
      </c>
      <c r="BZ12" s="52">
        <f>IF(ISNA(MATCH(CONCATENATE(BY$4,$A12),'Výsledková listina'!$O:$O,0)),"",INDEX('Výsledková listina'!$P:$P,MATCH(CONCATENATE(BY$4,$A12),'Výsledková listina'!$O:$O,0),1))</f>
      </c>
      <c r="CA12" s="4"/>
      <c r="CB12" s="50">
        <f t="shared" si="13"/>
      </c>
      <c r="CC12" s="69"/>
      <c r="CD12" s="17">
        <f>IF(ISNA(MATCH(CONCATENATE(CD$4,$A12),'Výsledková listina'!$O:$O,0)),"",INDEX('Výsledková listina'!$C:$C,MATCH(CONCATENATE(CD$4,$A12),'Výsledková listina'!$O:$O,0),1))</f>
      </c>
      <c r="CE12" s="52">
        <f>IF(ISNA(MATCH(CONCATENATE(CD$4,$A12),'Výsledková listina'!$O:$O,0)),"",INDEX('Výsledková listina'!$P:$P,MATCH(CONCATENATE(CD$4,$A12),'Výsledková listina'!$O:$O,0),1))</f>
      </c>
      <c r="CF12" s="4"/>
      <c r="CG12" s="50">
        <f t="shared" si="14"/>
      </c>
      <c r="CH12" s="69"/>
    </row>
    <row r="13" spans="1:86" s="10" customFormat="1" ht="34.5" customHeight="1">
      <c r="A13" s="5">
        <v>8</v>
      </c>
      <c r="B13" s="17" t="str">
        <f>IF(ISNA(MATCH(CONCATENATE(B$4,$A13),'Výsledková listina'!$O:$O,0)),"",INDEX('Výsledková listina'!$C:$C,MATCH(CONCATENATE(B$4,$A13),'Výsledková listina'!$O:$O,0),1))</f>
        <v>Vladimír Horák</v>
      </c>
      <c r="C13" s="52" t="str">
        <f>IF(ISNA(MATCH(CONCATENATE(B$4,$A13),'Výsledková listina'!$O:$O,0)),"",INDEX('Výsledková listina'!$P:$P,MATCH(CONCATENATE(B$4,$A13),'Výsledková listina'!$O:$O,0),1))</f>
        <v>Praha 10</v>
      </c>
      <c r="D13" s="4">
        <v>8710</v>
      </c>
      <c r="E13" s="110"/>
      <c r="F13" s="50">
        <f t="shared" si="0"/>
        <v>3</v>
      </c>
      <c r="G13" s="69"/>
      <c r="H13" s="17" t="str">
        <f>IF(ISNA(MATCH(CONCATENATE(H$4,$A13),'Výsledková listina'!$O:$O,0)),"",INDEX('Výsledková listina'!$C:$C,MATCH(CONCATENATE(H$4,$A13),'Výsledková listina'!$O:$O,0),1))</f>
        <v>Tomáš Párys</v>
      </c>
      <c r="I13" s="52" t="str">
        <f>IF(ISNA(MATCH(CONCATENATE(H$4,$A13),'Výsledková listina'!$O:$O,0)),"",INDEX('Výsledková listina'!$P:$P,MATCH(CONCATENATE(H$4,$A13),'Výsledková listina'!$O:$O,0),1))</f>
        <v>Praha 9</v>
      </c>
      <c r="J13" s="4">
        <v>5180</v>
      </c>
      <c r="K13" s="110"/>
      <c r="L13" s="50">
        <f t="shared" si="1"/>
        <v>5</v>
      </c>
      <c r="M13" s="69"/>
      <c r="N13" s="17" t="str">
        <f>IF(ISNA(MATCH(CONCATENATE(N$4,$A13),'Výsledková listina'!$O:$O,0)),"",INDEX('Výsledková listina'!$C:$C,MATCH(CONCATENATE(N$4,$A13),'Výsledková listina'!$O:$O,0),1))</f>
        <v>Tomáš Miler</v>
      </c>
      <c r="O13" s="52" t="str">
        <f>IF(ISNA(MATCH(CONCATENATE(N$4,$A13),'Výsledková listina'!$O:$O,0)),"",INDEX('Výsledková listina'!$P:$P,MATCH(CONCATENATE(N$4,$A13),'Výsledková listina'!$O:$O,0),1))</f>
        <v>Český Šternberk</v>
      </c>
      <c r="P13" s="4">
        <v>1990</v>
      </c>
      <c r="Q13" s="110"/>
      <c r="R13" s="50">
        <f t="shared" si="2"/>
        <v>6</v>
      </c>
      <c r="S13" s="69"/>
      <c r="T13" s="17">
        <f>IF(ISNA(MATCH(CONCATENATE(T$4,$A13),'Výsledková listina'!$O:$O,0)),"",INDEX('Výsledková listina'!$C:$C,MATCH(CONCATENATE(T$4,$A13),'Výsledková listina'!$O:$O,0),1))</f>
      </c>
      <c r="U13" s="52">
        <f>IF(ISNA(MATCH(CONCATENATE(T$4,$A13),'Výsledková listina'!$O:$O,0)),"",INDEX('Výsledková listina'!$P:$P,MATCH(CONCATENATE(T$4,$A13),'Výsledková listina'!$O:$O,0),1))</f>
      </c>
      <c r="V13" s="4"/>
      <c r="W13" s="110"/>
      <c r="X13" s="50">
        <f t="shared" si="3"/>
      </c>
      <c r="Y13" s="69"/>
      <c r="Z13" s="17">
        <f>IF(ISNA(MATCH(CONCATENATE(Z$4,$A13),'Výsledková listina'!$O:$O,0)),"",INDEX('Výsledková listina'!$C:$C,MATCH(CONCATENATE(Z$4,$A13),'Výsledková listina'!$O:$O,0),1))</f>
      </c>
      <c r="AA13" s="52">
        <f>IF(ISNA(MATCH(CONCATENATE(Z$4,$A13),'Výsledková listina'!$O:$O,0)),"",INDEX('Výsledková listina'!$P:$P,MATCH(CONCATENATE(Z$4,$A13),'Výsledková listina'!$O:$O,0),1))</f>
      </c>
      <c r="AB13" s="4"/>
      <c r="AC13" s="110"/>
      <c r="AD13" s="50">
        <f t="shared" si="4"/>
      </c>
      <c r="AE13" s="69"/>
      <c r="AF13" s="17">
        <f>IF(ISNA(MATCH(CONCATENATE(AF$4,$A13),'Výsledková listina'!$O:$O,0)),"",INDEX('Výsledková listina'!$C:$C,MATCH(CONCATENATE(AF$4,$A13),'Výsledková listina'!$O:$O,0),1))</f>
      </c>
      <c r="AG13" s="52">
        <f>IF(ISNA(MATCH(CONCATENATE(AF$4,$A13),'Výsledková listina'!$O:$O,0)),"",INDEX('Výsledková listina'!$P:$P,MATCH(CONCATENATE(AF$4,$A13),'Výsledková listina'!$O:$O,0),1))</f>
      </c>
      <c r="AH13" s="4"/>
      <c r="AI13" s="110"/>
      <c r="AJ13" s="50">
        <f t="shared" si="5"/>
      </c>
      <c r="AK13" s="69"/>
      <c r="AL13" s="17">
        <f>IF(ISNA(MATCH(CONCATENATE(AL$4,$A13),'Výsledková listina'!$O:$O,0)),"",INDEX('Výsledková listina'!$C:$C,MATCH(CONCATENATE(AL$4,$A13),'Výsledková listina'!$O:$O,0),1))</f>
      </c>
      <c r="AM13" s="52">
        <f>IF(ISNA(MATCH(CONCATENATE(AL$4,$A13),'Výsledková listina'!$O:$O,0)),"",INDEX('Výsledková listina'!$P:$P,MATCH(CONCATENATE(AL$4,$A13),'Výsledková listina'!$O:$O,0),1))</f>
      </c>
      <c r="AN13" s="4"/>
      <c r="AO13" s="110"/>
      <c r="AP13" s="50">
        <f t="shared" si="6"/>
      </c>
      <c r="AQ13" s="69"/>
      <c r="AR13" s="17">
        <f>IF(ISNA(MATCH(CONCATENATE(AR$4,$A13),'Výsledková listina'!$O:$O,0)),"",INDEX('Výsledková listina'!$C:$C,MATCH(CONCATENATE(AR$4,$A13),'Výsledková listina'!$O:$O,0),1))</f>
      </c>
      <c r="AS13" s="52">
        <f>IF(ISNA(MATCH(CONCATENATE(AR$4,$A13),'Výsledková listina'!$O:$O,0)),"",INDEX('Výsledková listina'!$P:$P,MATCH(CONCATENATE(AR$4,$A13),'Výsledková listina'!$O:$O,0),1))</f>
      </c>
      <c r="AT13" s="4"/>
      <c r="AU13" s="110"/>
      <c r="AV13" s="50">
        <f t="shared" si="7"/>
      </c>
      <c r="AW13" s="69"/>
      <c r="AX13" s="17">
        <f>IF(ISNA(MATCH(CONCATENATE(AX$4,$A13),'Výsledková listina'!$O:$O,0)),"",INDEX('Výsledková listina'!$C:$C,MATCH(CONCATENATE(AX$4,$A13),'Výsledková listina'!$O:$O,0),1))</f>
      </c>
      <c r="AY13" s="52">
        <f>IF(ISNA(MATCH(CONCATENATE(AX$4,$A13),'Výsledková listina'!$O:$O,0)),"",INDEX('Výsledková listina'!$P:$P,MATCH(CONCATENATE(AX$4,$A13),'Výsledková listina'!$O:$O,0),1))</f>
      </c>
      <c r="AZ13" s="4"/>
      <c r="BA13" s="110"/>
      <c r="BB13" s="50">
        <f t="shared" si="8"/>
      </c>
      <c r="BC13" s="69"/>
      <c r="BD13" s="17">
        <f>IF(ISNA(MATCH(CONCATENATE(BD$4,$A13),'Výsledková listina'!$O:$O,0)),"",INDEX('Výsledková listina'!$C:$C,MATCH(CONCATENATE(BD$4,$A13),'Výsledková listina'!$O:$O,0),1))</f>
      </c>
      <c r="BE13" s="52">
        <f>IF(ISNA(MATCH(CONCATENATE(BD$4,$A13),'Výsledková listina'!$O:$O,0)),"",INDEX('Výsledková listina'!$P:$P,MATCH(CONCATENATE(BD$4,$A13),'Výsledková listina'!$O:$O,0),1))</f>
      </c>
      <c r="BF13" s="4"/>
      <c r="BG13" s="110"/>
      <c r="BH13" s="50">
        <f t="shared" si="9"/>
      </c>
      <c r="BI13" s="69"/>
      <c r="BJ13" s="17">
        <f>IF(ISNA(MATCH(CONCATENATE(BJ$4,$A13),'Výsledková listina'!$O:$O,0)),"",INDEX('Výsledková listina'!$C:$C,MATCH(CONCATENATE(BJ$4,$A13),'Výsledková listina'!$O:$O,0),1))</f>
      </c>
      <c r="BK13" s="52">
        <f>IF(ISNA(MATCH(CONCATENATE(BJ$4,$A13),'Výsledková listina'!$O:$O,0)),"",INDEX('Výsledková listina'!$P:$P,MATCH(CONCATENATE(BJ$4,$A13),'Výsledková listina'!$O:$O,0),1))</f>
      </c>
      <c r="BL13" s="4"/>
      <c r="BM13" s="50">
        <f t="shared" si="10"/>
      </c>
      <c r="BN13" s="69"/>
      <c r="BO13" s="17">
        <f>IF(ISNA(MATCH(CONCATENATE(BO$4,$A13),'Výsledková listina'!$O:$O,0)),"",INDEX('Výsledková listina'!$C:$C,MATCH(CONCATENATE(BO$4,$A13),'Výsledková listina'!$O:$O,0),1))</f>
      </c>
      <c r="BP13" s="52">
        <f>IF(ISNA(MATCH(CONCATENATE(BO$4,$A13),'Výsledková listina'!$O:$O,0)),"",INDEX('Výsledková listina'!$P:$P,MATCH(CONCATENATE(BO$4,$A13),'Výsledková listina'!$O:$O,0),1))</f>
      </c>
      <c r="BQ13" s="4"/>
      <c r="BR13" s="50">
        <f t="shared" si="11"/>
      </c>
      <c r="BS13" s="69"/>
      <c r="BT13" s="17">
        <f>IF(ISNA(MATCH(CONCATENATE(BT$4,$A13),'Výsledková listina'!$O:$O,0)),"",INDEX('Výsledková listina'!$C:$C,MATCH(CONCATENATE(BT$4,$A13),'Výsledková listina'!$O:$O,0),1))</f>
      </c>
      <c r="BU13" s="52">
        <f>IF(ISNA(MATCH(CONCATENATE(BT$4,$A13),'Výsledková listina'!$O:$O,0)),"",INDEX('Výsledková listina'!$P:$P,MATCH(CONCATENATE(BT$4,$A13),'Výsledková listina'!$O:$O,0),1))</f>
      </c>
      <c r="BV13" s="4"/>
      <c r="BW13" s="50">
        <f t="shared" si="12"/>
      </c>
      <c r="BX13" s="69"/>
      <c r="BY13" s="17">
        <f>IF(ISNA(MATCH(CONCATENATE(BY$4,$A13),'Výsledková listina'!$O:$O,0)),"",INDEX('Výsledková listina'!$C:$C,MATCH(CONCATENATE(BY$4,$A13),'Výsledková listina'!$O:$O,0),1))</f>
      </c>
      <c r="BZ13" s="52">
        <f>IF(ISNA(MATCH(CONCATENATE(BY$4,$A13),'Výsledková listina'!$O:$O,0)),"",INDEX('Výsledková listina'!$P:$P,MATCH(CONCATENATE(BY$4,$A13),'Výsledková listina'!$O:$O,0),1))</f>
      </c>
      <c r="CA13" s="4"/>
      <c r="CB13" s="50">
        <f t="shared" si="13"/>
      </c>
      <c r="CC13" s="69"/>
      <c r="CD13" s="17">
        <f>IF(ISNA(MATCH(CONCATENATE(CD$4,$A13),'Výsledková listina'!$O:$O,0)),"",INDEX('Výsledková listina'!$C:$C,MATCH(CONCATENATE(CD$4,$A13),'Výsledková listina'!$O:$O,0),1))</f>
      </c>
      <c r="CE13" s="52">
        <f>IF(ISNA(MATCH(CONCATENATE(CD$4,$A13),'Výsledková listina'!$O:$O,0)),"",INDEX('Výsledková listina'!$P:$P,MATCH(CONCATENATE(CD$4,$A13),'Výsledková listina'!$O:$O,0),1))</f>
      </c>
      <c r="CF13" s="4"/>
      <c r="CG13" s="50">
        <f t="shared" si="14"/>
      </c>
      <c r="CH13" s="69"/>
    </row>
    <row r="14" spans="1:86" s="10" customFormat="1" ht="34.5" customHeight="1">
      <c r="A14" s="5">
        <v>9</v>
      </c>
      <c r="B14" s="17" t="str">
        <f>IF(ISNA(MATCH(CONCATENATE(B$4,$A14),'Výsledková listina'!$O:$O,0)),"",INDEX('Výsledková listina'!$C:$C,MATCH(CONCATENATE(B$4,$A14),'Výsledková listina'!$O:$O,0),1))</f>
        <v>Martin Váňa</v>
      </c>
      <c r="C14" s="52" t="str">
        <f>IF(ISNA(MATCH(CONCATENATE(B$4,$A14),'Výsledková listina'!$O:$O,0)),"",INDEX('Výsledková listina'!$P:$P,MATCH(CONCATENATE(B$4,$A14),'Výsledková listina'!$O:$O,0),1))</f>
        <v>Beroun</v>
      </c>
      <c r="D14" s="4">
        <v>20180</v>
      </c>
      <c r="E14" s="110"/>
      <c r="F14" s="50">
        <f t="shared" si="0"/>
        <v>1</v>
      </c>
      <c r="G14" s="69"/>
      <c r="H14" s="17" t="str">
        <f>IF(ISNA(MATCH(CONCATENATE(H$4,$A14),'Výsledková listina'!$O:$O,0)),"",INDEX('Výsledková listina'!$C:$C,MATCH(CONCATENATE(H$4,$A14),'Výsledková listina'!$O:$O,0),1))</f>
        <v>Vladimír Baranka</v>
      </c>
      <c r="I14" s="52" t="str">
        <f>IF(ISNA(MATCH(CONCATENATE(H$4,$A14),'Výsledková listina'!$O:$O,0)),"",INDEX('Výsledková listina'!$P:$P,MATCH(CONCATENATE(H$4,$A14),'Výsledková listina'!$O:$O,0),1))</f>
        <v>Český Šternberk</v>
      </c>
      <c r="J14" s="4">
        <v>6210</v>
      </c>
      <c r="K14" s="110"/>
      <c r="L14" s="50">
        <f t="shared" si="1"/>
        <v>4</v>
      </c>
      <c r="M14" s="69"/>
      <c r="N14" s="17" t="str">
        <f>IF(ISNA(MATCH(CONCATENATE(N$4,$A14),'Výsledková listina'!$O:$O,0)),"",INDEX('Výsledková listina'!$C:$C,MATCH(CONCATENATE(N$4,$A14),'Výsledková listina'!$O:$O,0),1))</f>
        <v>Jan Bank</v>
      </c>
      <c r="O14" s="52" t="str">
        <f>IF(ISNA(MATCH(CONCATENATE(N$4,$A14),'Výsledková listina'!$O:$O,0)),"",INDEX('Výsledková listina'!$P:$P,MATCH(CONCATENATE(N$4,$A14),'Výsledková listina'!$O:$O,0),1))</f>
        <v>Český Šternberk</v>
      </c>
      <c r="P14" s="4">
        <v>9980</v>
      </c>
      <c r="Q14" s="110"/>
      <c r="R14" s="50">
        <f t="shared" si="2"/>
        <v>4</v>
      </c>
      <c r="S14" s="69"/>
      <c r="T14" s="17">
        <f>IF(ISNA(MATCH(CONCATENATE(T$4,$A14),'Výsledková listina'!$O:$O,0)),"",INDEX('Výsledková listina'!$C:$C,MATCH(CONCATENATE(T$4,$A14),'Výsledková listina'!$O:$O,0),1))</f>
      </c>
      <c r="U14" s="52">
        <f>IF(ISNA(MATCH(CONCATENATE(T$4,$A14),'Výsledková listina'!$O:$O,0)),"",INDEX('Výsledková listina'!$P:$P,MATCH(CONCATENATE(T$4,$A14),'Výsledková listina'!$O:$O,0),1))</f>
      </c>
      <c r="V14" s="4"/>
      <c r="W14" s="110"/>
      <c r="X14" s="50">
        <f t="shared" si="3"/>
      </c>
      <c r="Y14" s="69"/>
      <c r="Z14" s="17">
        <f>IF(ISNA(MATCH(CONCATENATE(Z$4,$A14),'Výsledková listina'!$O:$O,0)),"",INDEX('Výsledková listina'!$C:$C,MATCH(CONCATENATE(Z$4,$A14),'Výsledková listina'!$O:$O,0),1))</f>
      </c>
      <c r="AA14" s="52">
        <f>IF(ISNA(MATCH(CONCATENATE(Z$4,$A14),'Výsledková listina'!$O:$O,0)),"",INDEX('Výsledková listina'!$P:$P,MATCH(CONCATENATE(Z$4,$A14),'Výsledková listina'!$O:$O,0),1))</f>
      </c>
      <c r="AB14" s="4"/>
      <c r="AC14" s="110"/>
      <c r="AD14" s="50">
        <f t="shared" si="4"/>
      </c>
      <c r="AE14" s="69"/>
      <c r="AF14" s="17">
        <f>IF(ISNA(MATCH(CONCATENATE(AF$4,$A14),'Výsledková listina'!$O:$O,0)),"",INDEX('Výsledková listina'!$C:$C,MATCH(CONCATENATE(AF$4,$A14),'Výsledková listina'!$O:$O,0),1))</f>
      </c>
      <c r="AG14" s="52">
        <f>IF(ISNA(MATCH(CONCATENATE(AF$4,$A14),'Výsledková listina'!$O:$O,0)),"",INDEX('Výsledková listina'!$P:$P,MATCH(CONCATENATE(AF$4,$A14),'Výsledková listina'!$O:$O,0),1))</f>
      </c>
      <c r="AH14" s="4"/>
      <c r="AI14" s="110"/>
      <c r="AJ14" s="50">
        <f t="shared" si="5"/>
      </c>
      <c r="AK14" s="69"/>
      <c r="AL14" s="17">
        <f>IF(ISNA(MATCH(CONCATENATE(AL$4,$A14),'Výsledková listina'!$O:$O,0)),"",INDEX('Výsledková listina'!$C:$C,MATCH(CONCATENATE(AL$4,$A14),'Výsledková listina'!$O:$O,0),1))</f>
      </c>
      <c r="AM14" s="52">
        <f>IF(ISNA(MATCH(CONCATENATE(AL$4,$A14),'Výsledková listina'!$O:$O,0)),"",INDEX('Výsledková listina'!$P:$P,MATCH(CONCATENATE(AL$4,$A14),'Výsledková listina'!$O:$O,0),1))</f>
      </c>
      <c r="AN14" s="4"/>
      <c r="AO14" s="110"/>
      <c r="AP14" s="50">
        <f t="shared" si="6"/>
      </c>
      <c r="AQ14" s="69"/>
      <c r="AR14" s="17">
        <f>IF(ISNA(MATCH(CONCATENATE(AR$4,$A14),'Výsledková listina'!$O:$O,0)),"",INDEX('Výsledková listina'!$C:$C,MATCH(CONCATENATE(AR$4,$A14),'Výsledková listina'!$O:$O,0),1))</f>
      </c>
      <c r="AS14" s="52">
        <f>IF(ISNA(MATCH(CONCATENATE(AR$4,$A14),'Výsledková listina'!$O:$O,0)),"",INDEX('Výsledková listina'!$P:$P,MATCH(CONCATENATE(AR$4,$A14),'Výsledková listina'!$O:$O,0),1))</f>
      </c>
      <c r="AT14" s="4"/>
      <c r="AU14" s="110"/>
      <c r="AV14" s="50">
        <f t="shared" si="7"/>
      </c>
      <c r="AW14" s="69"/>
      <c r="AX14" s="17">
        <f>IF(ISNA(MATCH(CONCATENATE(AX$4,$A14),'Výsledková listina'!$O:$O,0)),"",INDEX('Výsledková listina'!$C:$C,MATCH(CONCATENATE(AX$4,$A14),'Výsledková listina'!$O:$O,0),1))</f>
      </c>
      <c r="AY14" s="52">
        <f>IF(ISNA(MATCH(CONCATENATE(AX$4,$A14),'Výsledková listina'!$O:$O,0)),"",INDEX('Výsledková listina'!$P:$P,MATCH(CONCATENATE(AX$4,$A14),'Výsledková listina'!$O:$O,0),1))</f>
      </c>
      <c r="AZ14" s="4"/>
      <c r="BA14" s="110"/>
      <c r="BB14" s="50">
        <f t="shared" si="8"/>
      </c>
      <c r="BC14" s="69"/>
      <c r="BD14" s="17">
        <f>IF(ISNA(MATCH(CONCATENATE(BD$4,$A14),'Výsledková listina'!$O:$O,0)),"",INDEX('Výsledková listina'!$C:$C,MATCH(CONCATENATE(BD$4,$A14),'Výsledková listina'!$O:$O,0),1))</f>
      </c>
      <c r="BE14" s="52">
        <f>IF(ISNA(MATCH(CONCATENATE(BD$4,$A14),'Výsledková listina'!$O:$O,0)),"",INDEX('Výsledková listina'!$P:$P,MATCH(CONCATENATE(BD$4,$A14),'Výsledková listina'!$O:$O,0),1))</f>
      </c>
      <c r="BF14" s="4"/>
      <c r="BG14" s="110"/>
      <c r="BH14" s="50">
        <f t="shared" si="9"/>
      </c>
      <c r="BI14" s="69"/>
      <c r="BJ14" s="17">
        <f>IF(ISNA(MATCH(CONCATENATE(BJ$4,$A14),'Výsledková listina'!$O:$O,0)),"",INDEX('Výsledková listina'!$C:$C,MATCH(CONCATENATE(BJ$4,$A14),'Výsledková listina'!$O:$O,0),1))</f>
      </c>
      <c r="BK14" s="52">
        <f>IF(ISNA(MATCH(CONCATENATE(BJ$4,$A14),'Výsledková listina'!$O:$O,0)),"",INDEX('Výsledková listina'!$P:$P,MATCH(CONCATENATE(BJ$4,$A14),'Výsledková listina'!$O:$O,0),1))</f>
      </c>
      <c r="BL14" s="4"/>
      <c r="BM14" s="50">
        <f t="shared" si="10"/>
      </c>
      <c r="BN14" s="69"/>
      <c r="BO14" s="17">
        <f>IF(ISNA(MATCH(CONCATENATE(BO$4,$A14),'Výsledková listina'!$O:$O,0)),"",INDEX('Výsledková listina'!$C:$C,MATCH(CONCATENATE(BO$4,$A14),'Výsledková listina'!$O:$O,0),1))</f>
      </c>
      <c r="BP14" s="52">
        <f>IF(ISNA(MATCH(CONCATENATE(BO$4,$A14),'Výsledková listina'!$O:$O,0)),"",INDEX('Výsledková listina'!$P:$P,MATCH(CONCATENATE(BO$4,$A14),'Výsledková listina'!$O:$O,0),1))</f>
      </c>
      <c r="BQ14" s="4"/>
      <c r="BR14" s="50">
        <f t="shared" si="11"/>
      </c>
      <c r="BS14" s="69"/>
      <c r="BT14" s="17">
        <f>IF(ISNA(MATCH(CONCATENATE(BT$4,$A14),'Výsledková listina'!$O:$O,0)),"",INDEX('Výsledková listina'!$C:$C,MATCH(CONCATENATE(BT$4,$A14),'Výsledková listina'!$O:$O,0),1))</f>
      </c>
      <c r="BU14" s="52">
        <f>IF(ISNA(MATCH(CONCATENATE(BT$4,$A14),'Výsledková listina'!$O:$O,0)),"",INDEX('Výsledková listina'!$P:$P,MATCH(CONCATENATE(BT$4,$A14),'Výsledková listina'!$O:$O,0),1))</f>
      </c>
      <c r="BV14" s="4"/>
      <c r="BW14" s="50">
        <f t="shared" si="12"/>
      </c>
      <c r="BX14" s="69"/>
      <c r="BY14" s="17">
        <f>IF(ISNA(MATCH(CONCATENATE(BY$4,$A14),'Výsledková listina'!$O:$O,0)),"",INDEX('Výsledková listina'!$C:$C,MATCH(CONCATENATE(BY$4,$A14),'Výsledková listina'!$O:$O,0),1))</f>
      </c>
      <c r="BZ14" s="52">
        <f>IF(ISNA(MATCH(CONCATENATE(BY$4,$A14),'Výsledková listina'!$O:$O,0)),"",INDEX('Výsledková listina'!$P:$P,MATCH(CONCATENATE(BY$4,$A14),'Výsledková listina'!$O:$O,0),1))</f>
      </c>
      <c r="CA14" s="4"/>
      <c r="CB14" s="50">
        <f t="shared" si="13"/>
      </c>
      <c r="CC14" s="69"/>
      <c r="CD14" s="17">
        <f>IF(ISNA(MATCH(CONCATENATE(CD$4,$A14),'Výsledková listina'!$O:$O,0)),"",INDEX('Výsledková listina'!$C:$C,MATCH(CONCATENATE(CD$4,$A14),'Výsledková listina'!$O:$O,0),1))</f>
      </c>
      <c r="CE14" s="52">
        <f>IF(ISNA(MATCH(CONCATENATE(CD$4,$A14),'Výsledková listina'!$O:$O,0)),"",INDEX('Výsledková listina'!$P:$P,MATCH(CONCATENATE(CD$4,$A14),'Výsledková listina'!$O:$O,0),1))</f>
      </c>
      <c r="CF14" s="4"/>
      <c r="CG14" s="50">
        <f t="shared" si="14"/>
      </c>
      <c r="CH14" s="69"/>
    </row>
    <row r="15" spans="1:86" s="10" customFormat="1" ht="34.5" customHeight="1">
      <c r="A15" s="5">
        <v>10</v>
      </c>
      <c r="B15" s="17">
        <f>IF(ISNA(MATCH(CONCATENATE(B$4,$A15),'Výsledková listina'!$O:$O,0)),"",INDEX('Výsledková listina'!$C:$C,MATCH(CONCATENATE(B$4,$A15),'Výsledková listina'!$O:$O,0),1))</f>
      </c>
      <c r="C15" s="52">
        <f>IF(ISNA(MATCH(CONCATENATE(B$4,$A15),'Výsledková listina'!$O:$O,0)),"",INDEX('Výsledková listina'!$P:$P,MATCH(CONCATENATE(B$4,$A15),'Výsledková listina'!$O:$O,0),1))</f>
      </c>
      <c r="D15" s="4"/>
      <c r="E15" s="110"/>
      <c r="F15" s="50">
        <f t="shared" si="0"/>
      </c>
      <c r="G15" s="69"/>
      <c r="H15" s="17">
        <f>IF(ISNA(MATCH(CONCATENATE(H$4,$A15),'Výsledková listina'!$O:$O,0)),"",INDEX('Výsledková listina'!$C:$C,MATCH(CONCATENATE(H$4,$A15),'Výsledková listina'!$O:$O,0),1))</f>
      </c>
      <c r="I15" s="52">
        <f>IF(ISNA(MATCH(CONCATENATE(H$4,$A15),'Výsledková listina'!$O:$O,0)),"",INDEX('Výsledková listina'!$P:$P,MATCH(CONCATENATE(H$4,$A15),'Výsledková listina'!$O:$O,0),1))</f>
      </c>
      <c r="J15" s="4"/>
      <c r="K15" s="110"/>
      <c r="L15" s="50">
        <f t="shared" si="1"/>
      </c>
      <c r="M15" s="69"/>
      <c r="N15" s="17">
        <f>IF(ISNA(MATCH(CONCATENATE(N$4,$A15),'Výsledková listina'!$O:$O,0)),"",INDEX('Výsledková listina'!$C:$C,MATCH(CONCATENATE(N$4,$A15),'Výsledková listina'!$O:$O,0),1))</f>
      </c>
      <c r="O15" s="52">
        <f>IF(ISNA(MATCH(CONCATENATE(N$4,$A15),'Výsledková listina'!$O:$O,0)),"",INDEX('Výsledková listina'!$P:$P,MATCH(CONCATENATE(N$4,$A15),'Výsledková listina'!$O:$O,0),1))</f>
      </c>
      <c r="P15" s="4"/>
      <c r="Q15" s="110"/>
      <c r="R15" s="50">
        <f t="shared" si="2"/>
      </c>
      <c r="S15" s="69"/>
      <c r="T15" s="17">
        <f>IF(ISNA(MATCH(CONCATENATE(T$4,$A15),'Výsledková listina'!$O:$O,0)),"",INDEX('Výsledková listina'!$C:$C,MATCH(CONCATENATE(T$4,$A15),'Výsledková listina'!$O:$O,0),1))</f>
      </c>
      <c r="U15" s="52">
        <f>IF(ISNA(MATCH(CONCATENATE(T$4,$A15),'Výsledková listina'!$O:$O,0)),"",INDEX('Výsledková listina'!$P:$P,MATCH(CONCATENATE(T$4,$A15),'Výsledková listina'!$O:$O,0),1))</f>
      </c>
      <c r="V15" s="4"/>
      <c r="W15" s="110"/>
      <c r="X15" s="50">
        <f t="shared" si="3"/>
      </c>
      <c r="Y15" s="69"/>
      <c r="Z15" s="17">
        <f>IF(ISNA(MATCH(CONCATENATE(Z$4,$A15),'Výsledková listina'!$O:$O,0)),"",INDEX('Výsledková listina'!$C:$C,MATCH(CONCATENATE(Z$4,$A15),'Výsledková listina'!$O:$O,0),1))</f>
      </c>
      <c r="AA15" s="52">
        <f>IF(ISNA(MATCH(CONCATENATE(Z$4,$A15),'Výsledková listina'!$O:$O,0)),"",INDEX('Výsledková listina'!$P:$P,MATCH(CONCATENATE(Z$4,$A15),'Výsledková listina'!$O:$O,0),1))</f>
      </c>
      <c r="AB15" s="4"/>
      <c r="AC15" s="110"/>
      <c r="AD15" s="50">
        <f t="shared" si="4"/>
      </c>
      <c r="AE15" s="69"/>
      <c r="AF15" s="17">
        <f>IF(ISNA(MATCH(CONCATENATE(AF$4,$A15),'Výsledková listina'!$O:$O,0)),"",INDEX('Výsledková listina'!$C:$C,MATCH(CONCATENATE(AF$4,$A15),'Výsledková listina'!$O:$O,0),1))</f>
      </c>
      <c r="AG15" s="52">
        <f>IF(ISNA(MATCH(CONCATENATE(AF$4,$A15),'Výsledková listina'!$O:$O,0)),"",INDEX('Výsledková listina'!$P:$P,MATCH(CONCATENATE(AF$4,$A15),'Výsledková listina'!$O:$O,0),1))</f>
      </c>
      <c r="AH15" s="4"/>
      <c r="AI15" s="110"/>
      <c r="AJ15" s="50">
        <f t="shared" si="5"/>
      </c>
      <c r="AK15" s="69"/>
      <c r="AL15" s="17">
        <f>IF(ISNA(MATCH(CONCATENATE(AL$4,$A15),'Výsledková listina'!$O:$O,0)),"",INDEX('Výsledková listina'!$C:$C,MATCH(CONCATENATE(AL$4,$A15),'Výsledková listina'!$O:$O,0),1))</f>
      </c>
      <c r="AM15" s="52">
        <f>IF(ISNA(MATCH(CONCATENATE(AL$4,$A15),'Výsledková listina'!$O:$O,0)),"",INDEX('Výsledková listina'!$P:$P,MATCH(CONCATENATE(AL$4,$A15),'Výsledková listina'!$O:$O,0),1))</f>
      </c>
      <c r="AN15" s="4"/>
      <c r="AO15" s="110"/>
      <c r="AP15" s="50">
        <f t="shared" si="6"/>
      </c>
      <c r="AQ15" s="69"/>
      <c r="AR15" s="17">
        <f>IF(ISNA(MATCH(CONCATENATE(AR$4,$A15),'Výsledková listina'!$O:$O,0)),"",INDEX('Výsledková listina'!$C:$C,MATCH(CONCATENATE(AR$4,$A15),'Výsledková listina'!$O:$O,0),1))</f>
      </c>
      <c r="AS15" s="52">
        <f>IF(ISNA(MATCH(CONCATENATE(AR$4,$A15),'Výsledková listina'!$O:$O,0)),"",INDEX('Výsledková listina'!$P:$P,MATCH(CONCATENATE(AR$4,$A15),'Výsledková listina'!$O:$O,0),1))</f>
      </c>
      <c r="AT15" s="4"/>
      <c r="AU15" s="110"/>
      <c r="AV15" s="50">
        <f t="shared" si="7"/>
      </c>
      <c r="AW15" s="69"/>
      <c r="AX15" s="17">
        <f>IF(ISNA(MATCH(CONCATENATE(AX$4,$A15),'Výsledková listina'!$O:$O,0)),"",INDEX('Výsledková listina'!$C:$C,MATCH(CONCATENATE(AX$4,$A15),'Výsledková listina'!$O:$O,0),1))</f>
      </c>
      <c r="AY15" s="52">
        <f>IF(ISNA(MATCH(CONCATENATE(AX$4,$A15),'Výsledková listina'!$O:$O,0)),"",INDEX('Výsledková listina'!$P:$P,MATCH(CONCATENATE(AX$4,$A15),'Výsledková listina'!$O:$O,0),1))</f>
      </c>
      <c r="AZ15" s="4"/>
      <c r="BA15" s="110"/>
      <c r="BB15" s="50">
        <f t="shared" si="8"/>
      </c>
      <c r="BC15" s="69"/>
      <c r="BD15" s="17">
        <f>IF(ISNA(MATCH(CONCATENATE(BD$4,$A15),'Výsledková listina'!$O:$O,0)),"",INDEX('Výsledková listina'!$C:$C,MATCH(CONCATENATE(BD$4,$A15),'Výsledková listina'!$O:$O,0),1))</f>
      </c>
      <c r="BE15" s="52">
        <f>IF(ISNA(MATCH(CONCATENATE(BD$4,$A15),'Výsledková listina'!$O:$O,0)),"",INDEX('Výsledková listina'!$P:$P,MATCH(CONCATENATE(BD$4,$A15),'Výsledková listina'!$O:$O,0),1))</f>
      </c>
      <c r="BF15" s="4"/>
      <c r="BG15" s="110"/>
      <c r="BH15" s="50">
        <f t="shared" si="9"/>
      </c>
      <c r="BI15" s="69"/>
      <c r="BJ15" s="17">
        <f>IF(ISNA(MATCH(CONCATENATE(BJ$4,$A15),'Výsledková listina'!$O:$O,0)),"",INDEX('Výsledková listina'!$C:$C,MATCH(CONCATENATE(BJ$4,$A15),'Výsledková listina'!$O:$O,0),1))</f>
      </c>
      <c r="BK15" s="52">
        <f>IF(ISNA(MATCH(CONCATENATE(BJ$4,$A15),'Výsledková listina'!$O:$O,0)),"",INDEX('Výsledková listina'!$P:$P,MATCH(CONCATENATE(BJ$4,$A15),'Výsledková listina'!$O:$O,0),1))</f>
      </c>
      <c r="BL15" s="4"/>
      <c r="BM15" s="50">
        <f t="shared" si="10"/>
      </c>
      <c r="BN15" s="69"/>
      <c r="BO15" s="17">
        <f>IF(ISNA(MATCH(CONCATENATE(BO$4,$A15),'Výsledková listina'!$O:$O,0)),"",INDEX('Výsledková listina'!$C:$C,MATCH(CONCATENATE(BO$4,$A15),'Výsledková listina'!$O:$O,0),1))</f>
      </c>
      <c r="BP15" s="52">
        <f>IF(ISNA(MATCH(CONCATENATE(BO$4,$A15),'Výsledková listina'!$O:$O,0)),"",INDEX('Výsledková listina'!$P:$P,MATCH(CONCATENATE(BO$4,$A15),'Výsledková listina'!$O:$O,0),1))</f>
      </c>
      <c r="BQ15" s="4"/>
      <c r="BR15" s="50">
        <f t="shared" si="11"/>
      </c>
      <c r="BS15" s="69"/>
      <c r="BT15" s="17">
        <f>IF(ISNA(MATCH(CONCATENATE(BT$4,$A15),'Výsledková listina'!$O:$O,0)),"",INDEX('Výsledková listina'!$C:$C,MATCH(CONCATENATE(BT$4,$A15),'Výsledková listina'!$O:$O,0),1))</f>
      </c>
      <c r="BU15" s="52">
        <f>IF(ISNA(MATCH(CONCATENATE(BT$4,$A15),'Výsledková listina'!$O:$O,0)),"",INDEX('Výsledková listina'!$P:$P,MATCH(CONCATENATE(BT$4,$A15),'Výsledková listina'!$O:$O,0),1))</f>
      </c>
      <c r="BV15" s="4"/>
      <c r="BW15" s="50">
        <f t="shared" si="12"/>
      </c>
      <c r="BX15" s="69"/>
      <c r="BY15" s="17">
        <f>IF(ISNA(MATCH(CONCATENATE(BY$4,$A15),'Výsledková listina'!$O:$O,0)),"",INDEX('Výsledková listina'!$C:$C,MATCH(CONCATENATE(BY$4,$A15),'Výsledková listina'!$O:$O,0),1))</f>
      </c>
      <c r="BZ15" s="52">
        <f>IF(ISNA(MATCH(CONCATENATE(BY$4,$A15),'Výsledková listina'!$O:$O,0)),"",INDEX('Výsledková listina'!$P:$P,MATCH(CONCATENATE(BY$4,$A15),'Výsledková listina'!$O:$O,0),1))</f>
      </c>
      <c r="CA15" s="4"/>
      <c r="CB15" s="50">
        <f t="shared" si="13"/>
      </c>
      <c r="CC15" s="69"/>
      <c r="CD15" s="17">
        <f>IF(ISNA(MATCH(CONCATENATE(CD$4,$A15),'Výsledková listina'!$O:$O,0)),"",INDEX('Výsledková listina'!$C:$C,MATCH(CONCATENATE(CD$4,$A15),'Výsledková listina'!$O:$O,0),1))</f>
      </c>
      <c r="CE15" s="52">
        <f>IF(ISNA(MATCH(CONCATENATE(CD$4,$A15),'Výsledková listina'!$O:$O,0)),"",INDEX('Výsledková listina'!$P:$P,MATCH(CONCATENATE(CD$4,$A15),'Výsledková listina'!$O:$O,0),1))</f>
      </c>
      <c r="CF15" s="4"/>
      <c r="CG15" s="50">
        <f t="shared" si="14"/>
      </c>
      <c r="CH15" s="69"/>
    </row>
    <row r="16" spans="1:86" s="10" customFormat="1" ht="34.5" customHeight="1">
      <c r="A16" s="5">
        <v>11</v>
      </c>
      <c r="B16" s="17">
        <f>IF(ISNA(MATCH(CONCATENATE(B$4,$A16),'Výsledková listina'!$O:$O,0)),"",INDEX('Výsledková listina'!$C:$C,MATCH(CONCATENATE(B$4,$A16),'Výsledková listina'!$O:$O,0),1))</f>
      </c>
      <c r="C16" s="52">
        <f>IF(ISNA(MATCH(CONCATENATE(B$4,$A16),'Výsledková listina'!$O:$O,0)),"",INDEX('Výsledková listina'!$P:$P,MATCH(CONCATENATE(B$4,$A16),'Výsledková listina'!$O:$O,0),1))</f>
      </c>
      <c r="D16" s="4"/>
      <c r="E16" s="110"/>
      <c r="F16" s="50">
        <f t="shared" si="0"/>
      </c>
      <c r="G16" s="69"/>
      <c r="H16" s="17">
        <f>IF(ISNA(MATCH(CONCATENATE(H$4,$A16),'Výsledková listina'!$O:$O,0)),"",INDEX('Výsledková listina'!$C:$C,MATCH(CONCATENATE(H$4,$A16),'Výsledková listina'!$O:$O,0),1))</f>
      </c>
      <c r="I16" s="52">
        <f>IF(ISNA(MATCH(CONCATENATE(H$4,$A16),'Výsledková listina'!$O:$O,0)),"",INDEX('Výsledková listina'!$P:$P,MATCH(CONCATENATE(H$4,$A16),'Výsledková listina'!$O:$O,0),1))</f>
      </c>
      <c r="J16" s="4"/>
      <c r="K16" s="110"/>
      <c r="L16" s="50">
        <f t="shared" si="1"/>
      </c>
      <c r="M16" s="69"/>
      <c r="N16" s="17">
        <f>IF(ISNA(MATCH(CONCATENATE(N$4,$A16),'Výsledková listina'!$O:$O,0)),"",INDEX('Výsledková listina'!$C:$C,MATCH(CONCATENATE(N$4,$A16),'Výsledková listina'!$O:$O,0),1))</f>
      </c>
      <c r="O16" s="52">
        <f>IF(ISNA(MATCH(CONCATENATE(N$4,$A16),'Výsledková listina'!$O:$O,0)),"",INDEX('Výsledková listina'!$P:$P,MATCH(CONCATENATE(N$4,$A16),'Výsledková listina'!$O:$O,0),1))</f>
      </c>
      <c r="P16" s="4"/>
      <c r="Q16" s="110"/>
      <c r="R16" s="50">
        <f t="shared" si="2"/>
      </c>
      <c r="S16" s="69"/>
      <c r="T16" s="17">
        <f>IF(ISNA(MATCH(CONCATENATE(T$4,$A16),'Výsledková listina'!$O:$O,0)),"",INDEX('Výsledková listina'!$C:$C,MATCH(CONCATENATE(T$4,$A16),'Výsledková listina'!$O:$O,0),1))</f>
      </c>
      <c r="U16" s="52">
        <f>IF(ISNA(MATCH(CONCATENATE(T$4,$A16),'Výsledková listina'!$O:$O,0)),"",INDEX('Výsledková listina'!$P:$P,MATCH(CONCATENATE(T$4,$A16),'Výsledková listina'!$O:$O,0),1))</f>
      </c>
      <c r="V16" s="4"/>
      <c r="W16" s="110"/>
      <c r="X16" s="50">
        <f t="shared" si="3"/>
      </c>
      <c r="Y16" s="69"/>
      <c r="Z16" s="17">
        <f>IF(ISNA(MATCH(CONCATENATE(Z$4,$A16),'Výsledková listina'!$O:$O,0)),"",INDEX('Výsledková listina'!$C:$C,MATCH(CONCATENATE(Z$4,$A16),'Výsledková listina'!$O:$O,0),1))</f>
      </c>
      <c r="AA16" s="52">
        <f>IF(ISNA(MATCH(CONCATENATE(Z$4,$A16),'Výsledková listina'!$O:$O,0)),"",INDEX('Výsledková listina'!$P:$P,MATCH(CONCATENATE(Z$4,$A16),'Výsledková listina'!$O:$O,0),1))</f>
      </c>
      <c r="AB16" s="4"/>
      <c r="AC16" s="110"/>
      <c r="AD16" s="50">
        <f t="shared" si="4"/>
      </c>
      <c r="AE16" s="69"/>
      <c r="AF16" s="17">
        <f>IF(ISNA(MATCH(CONCATENATE(AF$4,$A16),'Výsledková listina'!$O:$O,0)),"",INDEX('Výsledková listina'!$C:$C,MATCH(CONCATENATE(AF$4,$A16),'Výsledková listina'!$O:$O,0),1))</f>
      </c>
      <c r="AG16" s="52">
        <f>IF(ISNA(MATCH(CONCATENATE(AF$4,$A16),'Výsledková listina'!$O:$O,0)),"",INDEX('Výsledková listina'!$P:$P,MATCH(CONCATENATE(AF$4,$A16),'Výsledková listina'!$O:$O,0),1))</f>
      </c>
      <c r="AH16" s="4"/>
      <c r="AI16" s="110"/>
      <c r="AJ16" s="50">
        <f t="shared" si="5"/>
      </c>
      <c r="AK16" s="69"/>
      <c r="AL16" s="17">
        <f>IF(ISNA(MATCH(CONCATENATE(AL$4,$A16),'Výsledková listina'!$O:$O,0)),"",INDEX('Výsledková listina'!$C:$C,MATCH(CONCATENATE(AL$4,$A16),'Výsledková listina'!$O:$O,0),1))</f>
      </c>
      <c r="AM16" s="52">
        <f>IF(ISNA(MATCH(CONCATENATE(AL$4,$A16),'Výsledková listina'!$O:$O,0)),"",INDEX('Výsledková listina'!$P:$P,MATCH(CONCATENATE(AL$4,$A16),'Výsledková listina'!$O:$O,0),1))</f>
      </c>
      <c r="AN16" s="4"/>
      <c r="AO16" s="110"/>
      <c r="AP16" s="50">
        <f t="shared" si="6"/>
      </c>
      <c r="AQ16" s="69"/>
      <c r="AR16" s="17">
        <f>IF(ISNA(MATCH(CONCATENATE(AR$4,$A16),'Výsledková listina'!$O:$O,0)),"",INDEX('Výsledková listina'!$C:$C,MATCH(CONCATENATE(AR$4,$A16),'Výsledková listina'!$O:$O,0),1))</f>
      </c>
      <c r="AS16" s="52">
        <f>IF(ISNA(MATCH(CONCATENATE(AR$4,$A16),'Výsledková listina'!$O:$O,0)),"",INDEX('Výsledková listina'!$P:$P,MATCH(CONCATENATE(AR$4,$A16),'Výsledková listina'!$O:$O,0),1))</f>
      </c>
      <c r="AT16" s="4"/>
      <c r="AU16" s="110"/>
      <c r="AV16" s="50">
        <f t="shared" si="7"/>
      </c>
      <c r="AW16" s="69"/>
      <c r="AX16" s="17">
        <f>IF(ISNA(MATCH(CONCATENATE(AX$4,$A16),'Výsledková listina'!$O:$O,0)),"",INDEX('Výsledková listina'!$C:$C,MATCH(CONCATENATE(AX$4,$A16),'Výsledková listina'!$O:$O,0),1))</f>
      </c>
      <c r="AY16" s="52">
        <f>IF(ISNA(MATCH(CONCATENATE(AX$4,$A16),'Výsledková listina'!$O:$O,0)),"",INDEX('Výsledková listina'!$P:$P,MATCH(CONCATENATE(AX$4,$A16),'Výsledková listina'!$O:$O,0),1))</f>
      </c>
      <c r="AZ16" s="4"/>
      <c r="BA16" s="110"/>
      <c r="BB16" s="50">
        <f t="shared" si="8"/>
      </c>
      <c r="BC16" s="69"/>
      <c r="BD16" s="17">
        <f>IF(ISNA(MATCH(CONCATENATE(BD$4,$A16),'Výsledková listina'!$O:$O,0)),"",INDEX('Výsledková listina'!$C:$C,MATCH(CONCATENATE(BD$4,$A16),'Výsledková listina'!$O:$O,0),1))</f>
      </c>
      <c r="BE16" s="52">
        <f>IF(ISNA(MATCH(CONCATENATE(BD$4,$A16),'Výsledková listina'!$O:$O,0)),"",INDEX('Výsledková listina'!$P:$P,MATCH(CONCATENATE(BD$4,$A16),'Výsledková listina'!$O:$O,0),1))</f>
      </c>
      <c r="BF16" s="4"/>
      <c r="BG16" s="110"/>
      <c r="BH16" s="50">
        <f t="shared" si="9"/>
      </c>
      <c r="BI16" s="69"/>
      <c r="BJ16" s="17">
        <f>IF(ISNA(MATCH(CONCATENATE(BJ$4,$A16),'Výsledková listina'!$O:$O,0)),"",INDEX('Výsledková listina'!$C:$C,MATCH(CONCATENATE(BJ$4,$A16),'Výsledková listina'!$O:$O,0),1))</f>
      </c>
      <c r="BK16" s="52">
        <f>IF(ISNA(MATCH(CONCATENATE(BJ$4,$A16),'Výsledková listina'!$O:$O,0)),"",INDEX('Výsledková listina'!$P:$P,MATCH(CONCATENATE(BJ$4,$A16),'Výsledková listina'!$O:$O,0),1))</f>
      </c>
      <c r="BL16" s="4"/>
      <c r="BM16" s="50">
        <f t="shared" si="10"/>
      </c>
      <c r="BN16" s="69"/>
      <c r="BO16" s="17">
        <f>IF(ISNA(MATCH(CONCATENATE(BO$4,$A16),'Výsledková listina'!$O:$O,0)),"",INDEX('Výsledková listina'!$C:$C,MATCH(CONCATENATE(BO$4,$A16),'Výsledková listina'!$O:$O,0),1))</f>
      </c>
      <c r="BP16" s="52">
        <f>IF(ISNA(MATCH(CONCATENATE(BO$4,$A16),'Výsledková listina'!$O:$O,0)),"",INDEX('Výsledková listina'!$P:$P,MATCH(CONCATENATE(BO$4,$A16),'Výsledková listina'!$O:$O,0),1))</f>
      </c>
      <c r="BQ16" s="4"/>
      <c r="BR16" s="50">
        <f t="shared" si="11"/>
      </c>
      <c r="BS16" s="69"/>
      <c r="BT16" s="17">
        <f>IF(ISNA(MATCH(CONCATENATE(BT$4,$A16),'Výsledková listina'!$O:$O,0)),"",INDEX('Výsledková listina'!$C:$C,MATCH(CONCATENATE(BT$4,$A16),'Výsledková listina'!$O:$O,0),1))</f>
      </c>
      <c r="BU16" s="52">
        <f>IF(ISNA(MATCH(CONCATENATE(BT$4,$A16),'Výsledková listina'!$O:$O,0)),"",INDEX('Výsledková listina'!$P:$P,MATCH(CONCATENATE(BT$4,$A16),'Výsledková listina'!$O:$O,0),1))</f>
      </c>
      <c r="BV16" s="4"/>
      <c r="BW16" s="50">
        <f t="shared" si="12"/>
      </c>
      <c r="BX16" s="69"/>
      <c r="BY16" s="17">
        <f>IF(ISNA(MATCH(CONCATENATE(BY$4,$A16),'Výsledková listina'!$O:$O,0)),"",INDEX('Výsledková listina'!$C:$C,MATCH(CONCATENATE(BY$4,$A16),'Výsledková listina'!$O:$O,0),1))</f>
      </c>
      <c r="BZ16" s="52">
        <f>IF(ISNA(MATCH(CONCATENATE(BY$4,$A16),'Výsledková listina'!$O:$O,0)),"",INDEX('Výsledková listina'!$P:$P,MATCH(CONCATENATE(BY$4,$A16),'Výsledková listina'!$O:$O,0),1))</f>
      </c>
      <c r="CA16" s="4"/>
      <c r="CB16" s="50">
        <f t="shared" si="13"/>
      </c>
      <c r="CC16" s="69"/>
      <c r="CD16" s="17">
        <f>IF(ISNA(MATCH(CONCATENATE(CD$4,$A16),'Výsledková listina'!$O:$O,0)),"",INDEX('Výsledková listina'!$C:$C,MATCH(CONCATENATE(CD$4,$A16),'Výsledková listina'!$O:$O,0),1))</f>
      </c>
      <c r="CE16" s="52">
        <f>IF(ISNA(MATCH(CONCATENATE(CD$4,$A16),'Výsledková listina'!$O:$O,0)),"",INDEX('Výsledková listina'!$P:$P,MATCH(CONCATENATE(CD$4,$A16),'Výsledková listina'!$O:$O,0),1))</f>
      </c>
      <c r="CF16" s="4"/>
      <c r="CG16" s="50">
        <f t="shared" si="14"/>
      </c>
      <c r="CH16" s="69"/>
    </row>
    <row r="17" spans="1:86" s="10" customFormat="1" ht="34.5" customHeight="1">
      <c r="A17" s="5">
        <v>12</v>
      </c>
      <c r="B17" s="17">
        <f>IF(ISNA(MATCH(CONCATENATE(B$4,$A17),'Výsledková listina'!$O:$O,0)),"",INDEX('Výsledková listina'!$C:$C,MATCH(CONCATENATE(B$4,$A17),'Výsledková listina'!$O:$O,0),1))</f>
      </c>
      <c r="C17" s="52">
        <f>IF(ISNA(MATCH(CONCATENATE(B$4,$A17),'Výsledková listina'!$O:$O,0)),"",INDEX('Výsledková listina'!$P:$P,MATCH(CONCATENATE(B$4,$A17),'Výsledková listina'!$O:$O,0),1))</f>
      </c>
      <c r="D17" s="4"/>
      <c r="E17" s="110"/>
      <c r="F17" s="50">
        <f t="shared" si="0"/>
      </c>
      <c r="G17" s="69"/>
      <c r="H17" s="17">
        <f>IF(ISNA(MATCH(CONCATENATE(H$4,$A17),'Výsledková listina'!$O:$O,0)),"",INDEX('Výsledková listina'!$C:$C,MATCH(CONCATENATE(H$4,$A17),'Výsledková listina'!$O:$O,0),1))</f>
      </c>
      <c r="I17" s="52">
        <f>IF(ISNA(MATCH(CONCATENATE(H$4,$A17),'Výsledková listina'!$O:$O,0)),"",INDEX('Výsledková listina'!$P:$P,MATCH(CONCATENATE(H$4,$A17),'Výsledková listina'!$O:$O,0),1))</f>
      </c>
      <c r="J17" s="4"/>
      <c r="K17" s="110"/>
      <c r="L17" s="50">
        <f t="shared" si="1"/>
      </c>
      <c r="M17" s="69"/>
      <c r="N17" s="17">
        <f>IF(ISNA(MATCH(CONCATENATE(N$4,$A17),'Výsledková listina'!$O:$O,0)),"",INDEX('Výsledková listina'!$C:$C,MATCH(CONCATENATE(N$4,$A17),'Výsledková listina'!$O:$O,0),1))</f>
      </c>
      <c r="O17" s="52">
        <f>IF(ISNA(MATCH(CONCATENATE(N$4,$A17),'Výsledková listina'!$O:$O,0)),"",INDEX('Výsledková listina'!$P:$P,MATCH(CONCATENATE(N$4,$A17),'Výsledková listina'!$O:$O,0),1))</f>
      </c>
      <c r="P17" s="4"/>
      <c r="Q17" s="110"/>
      <c r="R17" s="50">
        <f t="shared" si="2"/>
      </c>
      <c r="S17" s="69"/>
      <c r="T17" s="17">
        <f>IF(ISNA(MATCH(CONCATENATE(T$4,$A17),'Výsledková listina'!$O:$O,0)),"",INDEX('Výsledková listina'!$C:$C,MATCH(CONCATENATE(T$4,$A17),'Výsledková listina'!$O:$O,0),1))</f>
      </c>
      <c r="U17" s="52">
        <f>IF(ISNA(MATCH(CONCATENATE(T$4,$A17),'Výsledková listina'!$O:$O,0)),"",INDEX('Výsledková listina'!$P:$P,MATCH(CONCATENATE(T$4,$A17),'Výsledková listina'!$O:$O,0),1))</f>
      </c>
      <c r="V17" s="4"/>
      <c r="W17" s="110"/>
      <c r="X17" s="50">
        <f t="shared" si="3"/>
      </c>
      <c r="Y17" s="69"/>
      <c r="Z17" s="17">
        <f>IF(ISNA(MATCH(CONCATENATE(Z$4,$A17),'Výsledková listina'!$O:$O,0)),"",INDEX('Výsledková listina'!$C:$C,MATCH(CONCATENATE(Z$4,$A17),'Výsledková listina'!$O:$O,0),1))</f>
      </c>
      <c r="AA17" s="52">
        <f>IF(ISNA(MATCH(CONCATENATE(Z$4,$A17),'Výsledková listina'!$O:$O,0)),"",INDEX('Výsledková listina'!$P:$P,MATCH(CONCATENATE(Z$4,$A17),'Výsledková listina'!$O:$O,0),1))</f>
      </c>
      <c r="AB17" s="4"/>
      <c r="AC17" s="110"/>
      <c r="AD17" s="50">
        <f t="shared" si="4"/>
      </c>
      <c r="AE17" s="69"/>
      <c r="AF17" s="17">
        <f>IF(ISNA(MATCH(CONCATENATE(AF$4,$A17),'Výsledková listina'!$O:$O,0)),"",INDEX('Výsledková listina'!$C:$C,MATCH(CONCATENATE(AF$4,$A17),'Výsledková listina'!$O:$O,0),1))</f>
      </c>
      <c r="AG17" s="52">
        <f>IF(ISNA(MATCH(CONCATENATE(AF$4,$A17),'Výsledková listina'!$O:$O,0)),"",INDEX('Výsledková listina'!$P:$P,MATCH(CONCATENATE(AF$4,$A17),'Výsledková listina'!$O:$O,0),1))</f>
      </c>
      <c r="AH17" s="4"/>
      <c r="AI17" s="110"/>
      <c r="AJ17" s="50">
        <f t="shared" si="5"/>
      </c>
      <c r="AK17" s="69"/>
      <c r="AL17" s="17">
        <f>IF(ISNA(MATCH(CONCATENATE(AL$4,$A17),'Výsledková listina'!$O:$O,0)),"",INDEX('Výsledková listina'!$C:$C,MATCH(CONCATENATE(AL$4,$A17),'Výsledková listina'!$O:$O,0),1))</f>
      </c>
      <c r="AM17" s="52">
        <f>IF(ISNA(MATCH(CONCATENATE(AL$4,$A17),'Výsledková listina'!$O:$O,0)),"",INDEX('Výsledková listina'!$P:$P,MATCH(CONCATENATE(AL$4,$A17),'Výsledková listina'!$O:$O,0),1))</f>
      </c>
      <c r="AN17" s="4"/>
      <c r="AO17" s="110"/>
      <c r="AP17" s="50">
        <f t="shared" si="6"/>
      </c>
      <c r="AQ17" s="69"/>
      <c r="AR17" s="17">
        <f>IF(ISNA(MATCH(CONCATENATE(AR$4,$A17),'Výsledková listina'!$O:$O,0)),"",INDEX('Výsledková listina'!$C:$C,MATCH(CONCATENATE(AR$4,$A17),'Výsledková listina'!$O:$O,0),1))</f>
      </c>
      <c r="AS17" s="52">
        <f>IF(ISNA(MATCH(CONCATENATE(AR$4,$A17),'Výsledková listina'!$O:$O,0)),"",INDEX('Výsledková listina'!$P:$P,MATCH(CONCATENATE(AR$4,$A17),'Výsledková listina'!$O:$O,0),1))</f>
      </c>
      <c r="AT17" s="4"/>
      <c r="AU17" s="110"/>
      <c r="AV17" s="50">
        <f t="shared" si="7"/>
      </c>
      <c r="AW17" s="69"/>
      <c r="AX17" s="17">
        <f>IF(ISNA(MATCH(CONCATENATE(AX$4,$A17),'Výsledková listina'!$O:$O,0)),"",INDEX('Výsledková listina'!$C:$C,MATCH(CONCATENATE(AX$4,$A17),'Výsledková listina'!$O:$O,0),1))</f>
      </c>
      <c r="AY17" s="52">
        <f>IF(ISNA(MATCH(CONCATENATE(AX$4,$A17),'Výsledková listina'!$O:$O,0)),"",INDEX('Výsledková listina'!$P:$P,MATCH(CONCATENATE(AX$4,$A17),'Výsledková listina'!$O:$O,0),1))</f>
      </c>
      <c r="AZ17" s="4"/>
      <c r="BA17" s="110"/>
      <c r="BB17" s="50">
        <f t="shared" si="8"/>
      </c>
      <c r="BC17" s="69"/>
      <c r="BD17" s="17">
        <f>IF(ISNA(MATCH(CONCATENATE(BD$4,$A17),'Výsledková listina'!$O:$O,0)),"",INDEX('Výsledková listina'!$C:$C,MATCH(CONCATENATE(BD$4,$A17),'Výsledková listina'!$O:$O,0),1))</f>
      </c>
      <c r="BE17" s="52">
        <f>IF(ISNA(MATCH(CONCATENATE(BD$4,$A17),'Výsledková listina'!$O:$O,0)),"",INDEX('Výsledková listina'!$P:$P,MATCH(CONCATENATE(BD$4,$A17),'Výsledková listina'!$O:$O,0),1))</f>
      </c>
      <c r="BF17" s="4"/>
      <c r="BG17" s="110"/>
      <c r="BH17" s="50">
        <f t="shared" si="9"/>
      </c>
      <c r="BI17" s="69"/>
      <c r="BJ17" s="17">
        <f>IF(ISNA(MATCH(CONCATENATE(BJ$4,$A17),'Výsledková listina'!$O:$O,0)),"",INDEX('Výsledková listina'!$C:$C,MATCH(CONCATENATE(BJ$4,$A17),'Výsledková listina'!$O:$O,0),1))</f>
      </c>
      <c r="BK17" s="52">
        <f>IF(ISNA(MATCH(CONCATENATE(BJ$4,$A17),'Výsledková listina'!$O:$O,0)),"",INDEX('Výsledková listina'!$P:$P,MATCH(CONCATENATE(BJ$4,$A17),'Výsledková listina'!$O:$O,0),1))</f>
      </c>
      <c r="BL17" s="4"/>
      <c r="BM17" s="50">
        <f t="shared" si="10"/>
      </c>
      <c r="BN17" s="69"/>
      <c r="BO17" s="17">
        <f>IF(ISNA(MATCH(CONCATENATE(BO$4,$A17),'Výsledková listina'!$O:$O,0)),"",INDEX('Výsledková listina'!$C:$C,MATCH(CONCATENATE(BO$4,$A17),'Výsledková listina'!$O:$O,0),1))</f>
      </c>
      <c r="BP17" s="52">
        <f>IF(ISNA(MATCH(CONCATENATE(BO$4,$A17),'Výsledková listina'!$O:$O,0)),"",INDEX('Výsledková listina'!$P:$P,MATCH(CONCATENATE(BO$4,$A17),'Výsledková listina'!$O:$O,0),1))</f>
      </c>
      <c r="BQ17" s="4"/>
      <c r="BR17" s="50">
        <f t="shared" si="11"/>
      </c>
      <c r="BS17" s="69"/>
      <c r="BT17" s="17">
        <f>IF(ISNA(MATCH(CONCATENATE(BT$4,$A17),'Výsledková listina'!$O:$O,0)),"",INDEX('Výsledková listina'!$C:$C,MATCH(CONCATENATE(BT$4,$A17),'Výsledková listina'!$O:$O,0),1))</f>
      </c>
      <c r="BU17" s="52">
        <f>IF(ISNA(MATCH(CONCATENATE(BT$4,$A17),'Výsledková listina'!$O:$O,0)),"",INDEX('Výsledková listina'!$P:$P,MATCH(CONCATENATE(BT$4,$A17),'Výsledková listina'!$O:$O,0),1))</f>
      </c>
      <c r="BV17" s="4"/>
      <c r="BW17" s="50">
        <f t="shared" si="12"/>
      </c>
      <c r="BX17" s="69"/>
      <c r="BY17" s="17">
        <f>IF(ISNA(MATCH(CONCATENATE(BY$4,$A17),'Výsledková listina'!$O:$O,0)),"",INDEX('Výsledková listina'!$C:$C,MATCH(CONCATENATE(BY$4,$A17),'Výsledková listina'!$O:$O,0),1))</f>
      </c>
      <c r="BZ17" s="52">
        <f>IF(ISNA(MATCH(CONCATENATE(BY$4,$A17),'Výsledková listina'!$O:$O,0)),"",INDEX('Výsledková listina'!$P:$P,MATCH(CONCATENATE(BY$4,$A17),'Výsledková listina'!$O:$O,0),1))</f>
      </c>
      <c r="CA17" s="4"/>
      <c r="CB17" s="50">
        <f t="shared" si="13"/>
      </c>
      <c r="CC17" s="69"/>
      <c r="CD17" s="17">
        <f>IF(ISNA(MATCH(CONCATENATE(CD$4,$A17),'Výsledková listina'!$O:$O,0)),"",INDEX('Výsledková listina'!$C:$C,MATCH(CONCATENATE(CD$4,$A17),'Výsledková listina'!$O:$O,0),1))</f>
      </c>
      <c r="CE17" s="52">
        <f>IF(ISNA(MATCH(CONCATENATE(CD$4,$A17),'Výsledková listina'!$O:$O,0)),"",INDEX('Výsledková listina'!$P:$P,MATCH(CONCATENATE(CD$4,$A17),'Výsledková listina'!$O:$O,0),1))</f>
      </c>
      <c r="CF17" s="4"/>
      <c r="CG17" s="50">
        <f t="shared" si="14"/>
      </c>
      <c r="CH17" s="69"/>
    </row>
    <row r="18" spans="1:86" s="10" customFormat="1" ht="34.5" customHeight="1">
      <c r="A18" s="5">
        <v>13</v>
      </c>
      <c r="B18" s="17">
        <f>IF(ISNA(MATCH(CONCATENATE(B$4,$A18),'Výsledková listina'!$O:$O,0)),"",INDEX('Výsledková listina'!$C:$C,MATCH(CONCATENATE(B$4,$A18),'Výsledková listina'!$O:$O,0),1))</f>
      </c>
      <c r="C18" s="52">
        <f>IF(ISNA(MATCH(CONCATENATE(B$4,$A18),'Výsledková listina'!$O:$O,0)),"",INDEX('Výsledková listina'!$P:$P,MATCH(CONCATENATE(B$4,$A18),'Výsledková listina'!$O:$O,0),1))</f>
      </c>
      <c r="D18" s="4"/>
      <c r="E18" s="110"/>
      <c r="F18" s="50">
        <f t="shared" si="0"/>
      </c>
      <c r="G18" s="69"/>
      <c r="H18" s="17">
        <f>IF(ISNA(MATCH(CONCATENATE(H$4,$A18),'Výsledková listina'!$O:$O,0)),"",INDEX('Výsledková listina'!$C:$C,MATCH(CONCATENATE(H$4,$A18),'Výsledková listina'!$O:$O,0),1))</f>
      </c>
      <c r="I18" s="52">
        <f>IF(ISNA(MATCH(CONCATENATE(H$4,$A18),'Výsledková listina'!$O:$O,0)),"",INDEX('Výsledková listina'!$P:$P,MATCH(CONCATENATE(H$4,$A18),'Výsledková listina'!$O:$O,0),1))</f>
      </c>
      <c r="J18" s="4"/>
      <c r="K18" s="110"/>
      <c r="L18" s="50">
        <f t="shared" si="1"/>
      </c>
      <c r="M18" s="69"/>
      <c r="N18" s="17">
        <f>IF(ISNA(MATCH(CONCATENATE(N$4,$A18),'Výsledková listina'!$O:$O,0)),"",INDEX('Výsledková listina'!$C:$C,MATCH(CONCATENATE(N$4,$A18),'Výsledková listina'!$O:$O,0),1))</f>
      </c>
      <c r="O18" s="52">
        <f>IF(ISNA(MATCH(CONCATENATE(N$4,$A18),'Výsledková listina'!$O:$O,0)),"",INDEX('Výsledková listina'!$P:$P,MATCH(CONCATENATE(N$4,$A18),'Výsledková listina'!$O:$O,0),1))</f>
      </c>
      <c r="P18" s="4"/>
      <c r="Q18" s="110"/>
      <c r="R18" s="50">
        <f t="shared" si="2"/>
      </c>
      <c r="S18" s="69"/>
      <c r="T18" s="17">
        <f>IF(ISNA(MATCH(CONCATENATE(T$4,$A18),'Výsledková listina'!$O:$O,0)),"",INDEX('Výsledková listina'!$C:$C,MATCH(CONCATENATE(T$4,$A18),'Výsledková listina'!$O:$O,0),1))</f>
      </c>
      <c r="U18" s="52">
        <f>IF(ISNA(MATCH(CONCATENATE(T$4,$A18),'Výsledková listina'!$O:$O,0)),"",INDEX('Výsledková listina'!$P:$P,MATCH(CONCATENATE(T$4,$A18),'Výsledková listina'!$O:$O,0),1))</f>
      </c>
      <c r="V18" s="4"/>
      <c r="W18" s="110"/>
      <c r="X18" s="50">
        <f t="shared" si="3"/>
      </c>
      <c r="Y18" s="69"/>
      <c r="Z18" s="17">
        <f>IF(ISNA(MATCH(CONCATENATE(Z$4,$A18),'Výsledková listina'!$O:$O,0)),"",INDEX('Výsledková listina'!$C:$C,MATCH(CONCATENATE(Z$4,$A18),'Výsledková listina'!$O:$O,0),1))</f>
      </c>
      <c r="AA18" s="52">
        <f>IF(ISNA(MATCH(CONCATENATE(Z$4,$A18),'Výsledková listina'!$O:$O,0)),"",INDEX('Výsledková listina'!$P:$P,MATCH(CONCATENATE(Z$4,$A18),'Výsledková listina'!$O:$O,0),1))</f>
      </c>
      <c r="AB18" s="4"/>
      <c r="AC18" s="110"/>
      <c r="AD18" s="50">
        <f t="shared" si="4"/>
      </c>
      <c r="AE18" s="69"/>
      <c r="AF18" s="17">
        <f>IF(ISNA(MATCH(CONCATENATE(AF$4,$A18),'Výsledková listina'!$O:$O,0)),"",INDEX('Výsledková listina'!$C:$C,MATCH(CONCATENATE(AF$4,$A18),'Výsledková listina'!$O:$O,0),1))</f>
      </c>
      <c r="AG18" s="52">
        <f>IF(ISNA(MATCH(CONCATENATE(AF$4,$A18),'Výsledková listina'!$O:$O,0)),"",INDEX('Výsledková listina'!$P:$P,MATCH(CONCATENATE(AF$4,$A18),'Výsledková listina'!$O:$O,0),1))</f>
      </c>
      <c r="AH18" s="4"/>
      <c r="AI18" s="110"/>
      <c r="AJ18" s="50">
        <f t="shared" si="5"/>
      </c>
      <c r="AK18" s="69"/>
      <c r="AL18" s="17">
        <f>IF(ISNA(MATCH(CONCATENATE(AL$4,$A18),'Výsledková listina'!$O:$O,0)),"",INDEX('Výsledková listina'!$C:$C,MATCH(CONCATENATE(AL$4,$A18),'Výsledková listina'!$O:$O,0),1))</f>
      </c>
      <c r="AM18" s="52">
        <f>IF(ISNA(MATCH(CONCATENATE(AL$4,$A18),'Výsledková listina'!$O:$O,0)),"",INDEX('Výsledková listina'!$P:$P,MATCH(CONCATENATE(AL$4,$A18),'Výsledková listina'!$O:$O,0),1))</f>
      </c>
      <c r="AN18" s="4"/>
      <c r="AO18" s="110"/>
      <c r="AP18" s="50">
        <f t="shared" si="6"/>
      </c>
      <c r="AQ18" s="69"/>
      <c r="AR18" s="17">
        <f>IF(ISNA(MATCH(CONCATENATE(AR$4,$A18),'Výsledková listina'!$O:$O,0)),"",INDEX('Výsledková listina'!$C:$C,MATCH(CONCATENATE(AR$4,$A18),'Výsledková listina'!$O:$O,0),1))</f>
      </c>
      <c r="AS18" s="52">
        <f>IF(ISNA(MATCH(CONCATENATE(AR$4,$A18),'Výsledková listina'!$O:$O,0)),"",INDEX('Výsledková listina'!$P:$P,MATCH(CONCATENATE(AR$4,$A18),'Výsledková listina'!$O:$O,0),1))</f>
      </c>
      <c r="AT18" s="4"/>
      <c r="AU18" s="110"/>
      <c r="AV18" s="50">
        <f t="shared" si="7"/>
      </c>
      <c r="AW18" s="69"/>
      <c r="AX18" s="17">
        <f>IF(ISNA(MATCH(CONCATENATE(AX$4,$A18),'Výsledková listina'!$O:$O,0)),"",INDEX('Výsledková listina'!$C:$C,MATCH(CONCATENATE(AX$4,$A18),'Výsledková listina'!$O:$O,0),1))</f>
      </c>
      <c r="AY18" s="52">
        <f>IF(ISNA(MATCH(CONCATENATE(AX$4,$A18),'Výsledková listina'!$O:$O,0)),"",INDEX('Výsledková listina'!$P:$P,MATCH(CONCATENATE(AX$4,$A18),'Výsledková listina'!$O:$O,0),1))</f>
      </c>
      <c r="AZ18" s="4"/>
      <c r="BA18" s="110"/>
      <c r="BB18" s="50">
        <f t="shared" si="8"/>
      </c>
      <c r="BC18" s="69"/>
      <c r="BD18" s="17">
        <f>IF(ISNA(MATCH(CONCATENATE(BD$4,$A18),'Výsledková listina'!$O:$O,0)),"",INDEX('Výsledková listina'!$C:$C,MATCH(CONCATENATE(BD$4,$A18),'Výsledková listina'!$O:$O,0),1))</f>
      </c>
      <c r="BE18" s="52">
        <f>IF(ISNA(MATCH(CONCATENATE(BD$4,$A18),'Výsledková listina'!$O:$O,0)),"",INDEX('Výsledková listina'!$P:$P,MATCH(CONCATENATE(BD$4,$A18),'Výsledková listina'!$O:$O,0),1))</f>
      </c>
      <c r="BF18" s="4"/>
      <c r="BG18" s="110"/>
      <c r="BH18" s="50">
        <f t="shared" si="9"/>
      </c>
      <c r="BI18" s="69"/>
      <c r="BJ18" s="17">
        <f>IF(ISNA(MATCH(CONCATENATE(BJ$4,$A18),'Výsledková listina'!$O:$O,0)),"",INDEX('Výsledková listina'!$C:$C,MATCH(CONCATENATE(BJ$4,$A18),'Výsledková listina'!$O:$O,0),1))</f>
      </c>
      <c r="BK18" s="52">
        <f>IF(ISNA(MATCH(CONCATENATE(BJ$4,$A18),'Výsledková listina'!$O:$O,0)),"",INDEX('Výsledková listina'!$P:$P,MATCH(CONCATENATE(BJ$4,$A18),'Výsledková listina'!$O:$O,0),1))</f>
      </c>
      <c r="BL18" s="4"/>
      <c r="BM18" s="50">
        <f t="shared" si="10"/>
      </c>
      <c r="BN18" s="69"/>
      <c r="BO18" s="17">
        <f>IF(ISNA(MATCH(CONCATENATE(BO$4,$A18),'Výsledková listina'!$O:$O,0)),"",INDEX('Výsledková listina'!$C:$C,MATCH(CONCATENATE(BO$4,$A18),'Výsledková listina'!$O:$O,0),1))</f>
      </c>
      <c r="BP18" s="52">
        <f>IF(ISNA(MATCH(CONCATENATE(BO$4,$A18),'Výsledková listina'!$O:$O,0)),"",INDEX('Výsledková listina'!$P:$P,MATCH(CONCATENATE(BO$4,$A18),'Výsledková listina'!$O:$O,0),1))</f>
      </c>
      <c r="BQ18" s="4"/>
      <c r="BR18" s="50">
        <f t="shared" si="11"/>
      </c>
      <c r="BS18" s="69"/>
      <c r="BT18" s="17">
        <f>IF(ISNA(MATCH(CONCATENATE(BT$4,$A18),'Výsledková listina'!$O:$O,0)),"",INDEX('Výsledková listina'!$C:$C,MATCH(CONCATENATE(BT$4,$A18),'Výsledková listina'!$O:$O,0),1))</f>
      </c>
      <c r="BU18" s="52">
        <f>IF(ISNA(MATCH(CONCATENATE(BT$4,$A18),'Výsledková listina'!$O:$O,0)),"",INDEX('Výsledková listina'!$P:$P,MATCH(CONCATENATE(BT$4,$A18),'Výsledková listina'!$O:$O,0),1))</f>
      </c>
      <c r="BV18" s="4"/>
      <c r="BW18" s="50">
        <f t="shared" si="12"/>
      </c>
      <c r="BX18" s="69"/>
      <c r="BY18" s="17">
        <f>IF(ISNA(MATCH(CONCATENATE(BY$4,$A18),'Výsledková listina'!$O:$O,0)),"",INDEX('Výsledková listina'!$C:$C,MATCH(CONCATENATE(BY$4,$A18),'Výsledková listina'!$O:$O,0),1))</f>
      </c>
      <c r="BZ18" s="52">
        <f>IF(ISNA(MATCH(CONCATENATE(BY$4,$A18),'Výsledková listina'!$O:$O,0)),"",INDEX('Výsledková listina'!$P:$P,MATCH(CONCATENATE(BY$4,$A18),'Výsledková listina'!$O:$O,0),1))</f>
      </c>
      <c r="CA18" s="4"/>
      <c r="CB18" s="50">
        <f t="shared" si="13"/>
      </c>
      <c r="CC18" s="69"/>
      <c r="CD18" s="17">
        <f>IF(ISNA(MATCH(CONCATENATE(CD$4,$A18),'Výsledková listina'!$O:$O,0)),"",INDEX('Výsledková listina'!$C:$C,MATCH(CONCATENATE(CD$4,$A18),'Výsledková listina'!$O:$O,0),1))</f>
      </c>
      <c r="CE18" s="52">
        <f>IF(ISNA(MATCH(CONCATENATE(CD$4,$A18),'Výsledková listina'!$O:$O,0)),"",INDEX('Výsledková listina'!$P:$P,MATCH(CONCATENATE(CD$4,$A18),'Výsledková listina'!$O:$O,0),1))</f>
      </c>
      <c r="CF18" s="4"/>
      <c r="CG18" s="50">
        <f t="shared" si="14"/>
      </c>
      <c r="CH18" s="69"/>
    </row>
    <row r="19" spans="1:86" s="10" customFormat="1" ht="34.5" customHeight="1">
      <c r="A19" s="5">
        <v>14</v>
      </c>
      <c r="B19" s="17">
        <f>IF(ISNA(MATCH(CONCATENATE(B$4,$A19),'Výsledková listina'!$O:$O,0)),"",INDEX('Výsledková listina'!$C:$C,MATCH(CONCATENATE(B$4,$A19),'Výsledková listina'!$O:$O,0),1))</f>
      </c>
      <c r="C19" s="52">
        <f>IF(ISNA(MATCH(CONCATENATE(B$4,$A19),'Výsledková listina'!$O:$O,0)),"",INDEX('Výsledková listina'!$P:$P,MATCH(CONCATENATE(B$4,$A19),'Výsledková listina'!$O:$O,0),1))</f>
      </c>
      <c r="D19" s="4"/>
      <c r="E19" s="110"/>
      <c r="F19" s="50">
        <f t="shared" si="0"/>
      </c>
      <c r="G19" s="69"/>
      <c r="H19" s="17">
        <f>IF(ISNA(MATCH(CONCATENATE(H$4,$A19),'Výsledková listina'!$O:$O,0)),"",INDEX('Výsledková listina'!$C:$C,MATCH(CONCATENATE(H$4,$A19),'Výsledková listina'!$O:$O,0),1))</f>
      </c>
      <c r="I19" s="52">
        <f>IF(ISNA(MATCH(CONCATENATE(H$4,$A19),'Výsledková listina'!$O:$O,0)),"",INDEX('Výsledková listina'!$P:$P,MATCH(CONCATENATE(H$4,$A19),'Výsledková listina'!$O:$O,0),1))</f>
      </c>
      <c r="J19" s="4"/>
      <c r="K19" s="110"/>
      <c r="L19" s="50">
        <f t="shared" si="1"/>
      </c>
      <c r="M19" s="69"/>
      <c r="N19" s="17">
        <f>IF(ISNA(MATCH(CONCATENATE(N$4,$A19),'Výsledková listina'!$O:$O,0)),"",INDEX('Výsledková listina'!$C:$C,MATCH(CONCATENATE(N$4,$A19),'Výsledková listina'!$O:$O,0),1))</f>
      </c>
      <c r="O19" s="52">
        <f>IF(ISNA(MATCH(CONCATENATE(N$4,$A19),'Výsledková listina'!$O:$O,0)),"",INDEX('Výsledková listina'!$P:$P,MATCH(CONCATENATE(N$4,$A19),'Výsledková listina'!$O:$O,0),1))</f>
      </c>
      <c r="P19" s="4"/>
      <c r="Q19" s="110"/>
      <c r="R19" s="50">
        <f t="shared" si="2"/>
      </c>
      <c r="S19" s="69"/>
      <c r="T19" s="17">
        <f>IF(ISNA(MATCH(CONCATENATE(T$4,$A19),'Výsledková listina'!$O:$O,0)),"",INDEX('Výsledková listina'!$C:$C,MATCH(CONCATENATE(T$4,$A19),'Výsledková listina'!$O:$O,0),1))</f>
      </c>
      <c r="U19" s="52">
        <f>IF(ISNA(MATCH(CONCATENATE(T$4,$A19),'Výsledková listina'!$O:$O,0)),"",INDEX('Výsledková listina'!$P:$P,MATCH(CONCATENATE(T$4,$A19),'Výsledková listina'!$O:$O,0),1))</f>
      </c>
      <c r="V19" s="4"/>
      <c r="W19" s="110"/>
      <c r="X19" s="50">
        <f t="shared" si="3"/>
      </c>
      <c r="Y19" s="69"/>
      <c r="Z19" s="17">
        <f>IF(ISNA(MATCH(CONCATENATE(Z$4,$A19),'Výsledková listina'!$O:$O,0)),"",INDEX('Výsledková listina'!$C:$C,MATCH(CONCATENATE(Z$4,$A19),'Výsledková listina'!$O:$O,0),1))</f>
      </c>
      <c r="AA19" s="52">
        <f>IF(ISNA(MATCH(CONCATENATE(Z$4,$A19),'Výsledková listina'!$O:$O,0)),"",INDEX('Výsledková listina'!$P:$P,MATCH(CONCATENATE(Z$4,$A19),'Výsledková listina'!$O:$O,0),1))</f>
      </c>
      <c r="AB19" s="4"/>
      <c r="AC19" s="110"/>
      <c r="AD19" s="50">
        <f t="shared" si="4"/>
      </c>
      <c r="AE19" s="69"/>
      <c r="AF19" s="17">
        <f>IF(ISNA(MATCH(CONCATENATE(AF$4,$A19),'Výsledková listina'!$O:$O,0)),"",INDEX('Výsledková listina'!$C:$C,MATCH(CONCATENATE(AF$4,$A19),'Výsledková listina'!$O:$O,0),1))</f>
      </c>
      <c r="AG19" s="52">
        <f>IF(ISNA(MATCH(CONCATENATE(AF$4,$A19),'Výsledková listina'!$O:$O,0)),"",INDEX('Výsledková listina'!$P:$P,MATCH(CONCATENATE(AF$4,$A19),'Výsledková listina'!$O:$O,0),1))</f>
      </c>
      <c r="AH19" s="4"/>
      <c r="AI19" s="110"/>
      <c r="AJ19" s="50">
        <f t="shared" si="5"/>
      </c>
      <c r="AK19" s="69"/>
      <c r="AL19" s="17">
        <f>IF(ISNA(MATCH(CONCATENATE(AL$4,$A19),'Výsledková listina'!$O:$O,0)),"",INDEX('Výsledková listina'!$C:$C,MATCH(CONCATENATE(AL$4,$A19),'Výsledková listina'!$O:$O,0),1))</f>
      </c>
      <c r="AM19" s="52">
        <f>IF(ISNA(MATCH(CONCATENATE(AL$4,$A19),'Výsledková listina'!$O:$O,0)),"",INDEX('Výsledková listina'!$P:$P,MATCH(CONCATENATE(AL$4,$A19),'Výsledková listina'!$O:$O,0),1))</f>
      </c>
      <c r="AN19" s="4"/>
      <c r="AO19" s="110"/>
      <c r="AP19" s="50">
        <f t="shared" si="6"/>
      </c>
      <c r="AQ19" s="69"/>
      <c r="AR19" s="17">
        <f>IF(ISNA(MATCH(CONCATENATE(AR$4,$A19),'Výsledková listina'!$O:$O,0)),"",INDEX('Výsledková listina'!$C:$C,MATCH(CONCATENATE(AR$4,$A19),'Výsledková listina'!$O:$O,0),1))</f>
      </c>
      <c r="AS19" s="52">
        <f>IF(ISNA(MATCH(CONCATENATE(AR$4,$A19),'Výsledková listina'!$O:$O,0)),"",INDEX('Výsledková listina'!$P:$P,MATCH(CONCATENATE(AR$4,$A19),'Výsledková listina'!$O:$O,0),1))</f>
      </c>
      <c r="AT19" s="4"/>
      <c r="AU19" s="110"/>
      <c r="AV19" s="50">
        <f t="shared" si="7"/>
      </c>
      <c r="AW19" s="69"/>
      <c r="AX19" s="17">
        <f>IF(ISNA(MATCH(CONCATENATE(AX$4,$A19),'Výsledková listina'!$O:$O,0)),"",INDEX('Výsledková listina'!$C:$C,MATCH(CONCATENATE(AX$4,$A19),'Výsledková listina'!$O:$O,0),1))</f>
      </c>
      <c r="AY19" s="52">
        <f>IF(ISNA(MATCH(CONCATENATE(AX$4,$A19),'Výsledková listina'!$O:$O,0)),"",INDEX('Výsledková listina'!$P:$P,MATCH(CONCATENATE(AX$4,$A19),'Výsledková listina'!$O:$O,0),1))</f>
      </c>
      <c r="AZ19" s="4"/>
      <c r="BA19" s="110"/>
      <c r="BB19" s="50">
        <f t="shared" si="8"/>
      </c>
      <c r="BC19" s="69"/>
      <c r="BD19" s="17">
        <f>IF(ISNA(MATCH(CONCATENATE(BD$4,$A19),'Výsledková listina'!$O:$O,0)),"",INDEX('Výsledková listina'!$C:$C,MATCH(CONCATENATE(BD$4,$A19),'Výsledková listina'!$O:$O,0),1))</f>
      </c>
      <c r="BE19" s="52">
        <f>IF(ISNA(MATCH(CONCATENATE(BD$4,$A19),'Výsledková listina'!$O:$O,0)),"",INDEX('Výsledková listina'!$P:$P,MATCH(CONCATENATE(BD$4,$A19),'Výsledková listina'!$O:$O,0),1))</f>
      </c>
      <c r="BF19" s="4"/>
      <c r="BG19" s="110"/>
      <c r="BH19" s="50">
        <f t="shared" si="9"/>
      </c>
      <c r="BI19" s="69"/>
      <c r="BJ19" s="17">
        <f>IF(ISNA(MATCH(CONCATENATE(BJ$4,$A19),'Výsledková listina'!$O:$O,0)),"",INDEX('Výsledková listina'!$C:$C,MATCH(CONCATENATE(BJ$4,$A19),'Výsledková listina'!$O:$O,0),1))</f>
      </c>
      <c r="BK19" s="52">
        <f>IF(ISNA(MATCH(CONCATENATE(BJ$4,$A19),'Výsledková listina'!$O:$O,0)),"",INDEX('Výsledková listina'!$P:$P,MATCH(CONCATENATE(BJ$4,$A19),'Výsledková listina'!$O:$O,0),1))</f>
      </c>
      <c r="BL19" s="4"/>
      <c r="BM19" s="50">
        <f t="shared" si="10"/>
      </c>
      <c r="BN19" s="69"/>
      <c r="BO19" s="17">
        <f>IF(ISNA(MATCH(CONCATENATE(BO$4,$A19),'Výsledková listina'!$O:$O,0)),"",INDEX('Výsledková listina'!$C:$C,MATCH(CONCATENATE(BO$4,$A19),'Výsledková listina'!$O:$O,0),1))</f>
      </c>
      <c r="BP19" s="52">
        <f>IF(ISNA(MATCH(CONCATENATE(BO$4,$A19),'Výsledková listina'!$O:$O,0)),"",INDEX('Výsledková listina'!$P:$P,MATCH(CONCATENATE(BO$4,$A19),'Výsledková listina'!$O:$O,0),1))</f>
      </c>
      <c r="BQ19" s="4"/>
      <c r="BR19" s="50">
        <f t="shared" si="11"/>
      </c>
      <c r="BS19" s="69"/>
      <c r="BT19" s="17">
        <f>IF(ISNA(MATCH(CONCATENATE(BT$4,$A19),'Výsledková listina'!$O:$O,0)),"",INDEX('Výsledková listina'!$C:$C,MATCH(CONCATENATE(BT$4,$A19),'Výsledková listina'!$O:$O,0),1))</f>
      </c>
      <c r="BU19" s="52">
        <f>IF(ISNA(MATCH(CONCATENATE(BT$4,$A19),'Výsledková listina'!$O:$O,0)),"",INDEX('Výsledková listina'!$P:$P,MATCH(CONCATENATE(BT$4,$A19),'Výsledková listina'!$O:$O,0),1))</f>
      </c>
      <c r="BV19" s="4"/>
      <c r="BW19" s="50">
        <f t="shared" si="12"/>
      </c>
      <c r="BX19" s="69"/>
      <c r="BY19" s="17">
        <f>IF(ISNA(MATCH(CONCATENATE(BY$4,$A19),'Výsledková listina'!$O:$O,0)),"",INDEX('Výsledková listina'!$C:$C,MATCH(CONCATENATE(BY$4,$A19),'Výsledková listina'!$O:$O,0),1))</f>
      </c>
      <c r="BZ19" s="52">
        <f>IF(ISNA(MATCH(CONCATENATE(BY$4,$A19),'Výsledková listina'!$O:$O,0)),"",INDEX('Výsledková listina'!$P:$P,MATCH(CONCATENATE(BY$4,$A19),'Výsledková listina'!$O:$O,0),1))</f>
      </c>
      <c r="CA19" s="4"/>
      <c r="CB19" s="50">
        <f t="shared" si="13"/>
      </c>
      <c r="CC19" s="69"/>
      <c r="CD19" s="17">
        <f>IF(ISNA(MATCH(CONCATENATE(CD$4,$A19),'Výsledková listina'!$O:$O,0)),"",INDEX('Výsledková listina'!$C:$C,MATCH(CONCATENATE(CD$4,$A19),'Výsledková listina'!$O:$O,0),1))</f>
      </c>
      <c r="CE19" s="52">
        <f>IF(ISNA(MATCH(CONCATENATE(CD$4,$A19),'Výsledková listina'!$O:$O,0)),"",INDEX('Výsledková listina'!$P:$P,MATCH(CONCATENATE(CD$4,$A19),'Výsledková listina'!$O:$O,0),1))</f>
      </c>
      <c r="CF19" s="4"/>
      <c r="CG19" s="50">
        <f t="shared" si="14"/>
      </c>
      <c r="CH19" s="69"/>
    </row>
    <row r="20" spans="1:86" s="10" customFormat="1" ht="34.5" customHeight="1">
      <c r="A20" s="5">
        <v>15</v>
      </c>
      <c r="B20" s="17">
        <f>IF(ISNA(MATCH(CONCATENATE(B$4,$A20),'Výsledková listina'!$O:$O,0)),"",INDEX('Výsledková listina'!$C:$C,MATCH(CONCATENATE(B$4,$A20),'Výsledková listina'!$O:$O,0),1))</f>
      </c>
      <c r="C20" s="52">
        <f>IF(ISNA(MATCH(CONCATENATE(B$4,$A20),'Výsledková listina'!$O:$O,0)),"",INDEX('Výsledková listina'!$P:$P,MATCH(CONCATENATE(B$4,$A20),'Výsledková listina'!$O:$O,0),1))</f>
      </c>
      <c r="D20" s="4"/>
      <c r="E20" s="110"/>
      <c r="F20" s="50">
        <f t="shared" si="0"/>
      </c>
      <c r="G20" s="69"/>
      <c r="H20" s="17">
        <f>IF(ISNA(MATCH(CONCATENATE(H$4,$A20),'Výsledková listina'!$O:$O,0)),"",INDEX('Výsledková listina'!$C:$C,MATCH(CONCATENATE(H$4,$A20),'Výsledková listina'!$O:$O,0),1))</f>
      </c>
      <c r="I20" s="52">
        <f>IF(ISNA(MATCH(CONCATENATE(H$4,$A20),'Výsledková listina'!$O:$O,0)),"",INDEX('Výsledková listina'!$P:$P,MATCH(CONCATENATE(H$4,$A20),'Výsledková listina'!$O:$O,0),1))</f>
      </c>
      <c r="J20" s="4"/>
      <c r="K20" s="110"/>
      <c r="L20" s="50">
        <f t="shared" si="1"/>
      </c>
      <c r="M20" s="69"/>
      <c r="N20" s="17">
        <f>IF(ISNA(MATCH(CONCATENATE(N$4,$A20),'Výsledková listina'!$O:$O,0)),"",INDEX('Výsledková listina'!$C:$C,MATCH(CONCATENATE(N$4,$A20),'Výsledková listina'!$O:$O,0),1))</f>
      </c>
      <c r="O20" s="52">
        <f>IF(ISNA(MATCH(CONCATENATE(N$4,$A20),'Výsledková listina'!$O:$O,0)),"",INDEX('Výsledková listina'!$P:$P,MATCH(CONCATENATE(N$4,$A20),'Výsledková listina'!$O:$O,0),1))</f>
      </c>
      <c r="P20" s="4"/>
      <c r="Q20" s="110"/>
      <c r="R20" s="50">
        <f t="shared" si="2"/>
      </c>
      <c r="S20" s="69"/>
      <c r="T20" s="17">
        <f>IF(ISNA(MATCH(CONCATENATE(T$4,$A20),'Výsledková listina'!$O:$O,0)),"",INDEX('Výsledková listina'!$C:$C,MATCH(CONCATENATE(T$4,$A20),'Výsledková listina'!$O:$O,0),1))</f>
      </c>
      <c r="U20" s="52">
        <f>IF(ISNA(MATCH(CONCATENATE(T$4,$A20),'Výsledková listina'!$O:$O,0)),"",INDEX('Výsledková listina'!$P:$P,MATCH(CONCATENATE(T$4,$A20),'Výsledková listina'!$O:$O,0),1))</f>
      </c>
      <c r="V20" s="4"/>
      <c r="W20" s="110"/>
      <c r="X20" s="50">
        <f t="shared" si="3"/>
      </c>
      <c r="Y20" s="69"/>
      <c r="Z20" s="17">
        <f>IF(ISNA(MATCH(CONCATENATE(Z$4,$A20),'Výsledková listina'!$O:$O,0)),"",INDEX('Výsledková listina'!$C:$C,MATCH(CONCATENATE(Z$4,$A20),'Výsledková listina'!$O:$O,0),1))</f>
      </c>
      <c r="AA20" s="52">
        <f>IF(ISNA(MATCH(CONCATENATE(Z$4,$A20),'Výsledková listina'!$O:$O,0)),"",INDEX('Výsledková listina'!$P:$P,MATCH(CONCATENATE(Z$4,$A20),'Výsledková listina'!$O:$O,0),1))</f>
      </c>
      <c r="AB20" s="4"/>
      <c r="AC20" s="110"/>
      <c r="AD20" s="50">
        <f t="shared" si="4"/>
      </c>
      <c r="AE20" s="69"/>
      <c r="AF20" s="17">
        <f>IF(ISNA(MATCH(CONCATENATE(AF$4,$A20),'Výsledková listina'!$O:$O,0)),"",INDEX('Výsledková listina'!$C:$C,MATCH(CONCATENATE(AF$4,$A20),'Výsledková listina'!$O:$O,0),1))</f>
      </c>
      <c r="AG20" s="52">
        <f>IF(ISNA(MATCH(CONCATENATE(AF$4,$A20),'Výsledková listina'!$O:$O,0)),"",INDEX('Výsledková listina'!$P:$P,MATCH(CONCATENATE(AF$4,$A20),'Výsledková listina'!$O:$O,0),1))</f>
      </c>
      <c r="AH20" s="4"/>
      <c r="AI20" s="110"/>
      <c r="AJ20" s="50">
        <f t="shared" si="5"/>
      </c>
      <c r="AK20" s="69"/>
      <c r="AL20" s="17">
        <f>IF(ISNA(MATCH(CONCATENATE(AL$4,$A20),'Výsledková listina'!$O:$O,0)),"",INDEX('Výsledková listina'!$C:$C,MATCH(CONCATENATE(AL$4,$A20),'Výsledková listina'!$O:$O,0),1))</f>
      </c>
      <c r="AM20" s="52">
        <f>IF(ISNA(MATCH(CONCATENATE(AL$4,$A20),'Výsledková listina'!$O:$O,0)),"",INDEX('Výsledková listina'!$P:$P,MATCH(CONCATENATE(AL$4,$A20),'Výsledková listina'!$O:$O,0),1))</f>
      </c>
      <c r="AN20" s="4"/>
      <c r="AO20" s="110"/>
      <c r="AP20" s="50">
        <f t="shared" si="6"/>
      </c>
      <c r="AQ20" s="69"/>
      <c r="AR20" s="17">
        <f>IF(ISNA(MATCH(CONCATENATE(AR$4,$A20),'Výsledková listina'!$O:$O,0)),"",INDEX('Výsledková listina'!$C:$C,MATCH(CONCATENATE(AR$4,$A20),'Výsledková listina'!$O:$O,0),1))</f>
      </c>
      <c r="AS20" s="52">
        <f>IF(ISNA(MATCH(CONCATENATE(AR$4,$A20),'Výsledková listina'!$O:$O,0)),"",INDEX('Výsledková listina'!$P:$P,MATCH(CONCATENATE(AR$4,$A20),'Výsledková listina'!$O:$O,0),1))</f>
      </c>
      <c r="AT20" s="4"/>
      <c r="AU20" s="110"/>
      <c r="AV20" s="50">
        <f t="shared" si="7"/>
      </c>
      <c r="AW20" s="69"/>
      <c r="AX20" s="17">
        <f>IF(ISNA(MATCH(CONCATENATE(AX$4,$A20),'Výsledková listina'!$O:$O,0)),"",INDEX('Výsledková listina'!$C:$C,MATCH(CONCATENATE(AX$4,$A20),'Výsledková listina'!$O:$O,0),1))</f>
      </c>
      <c r="AY20" s="52">
        <f>IF(ISNA(MATCH(CONCATENATE(AX$4,$A20),'Výsledková listina'!$O:$O,0)),"",INDEX('Výsledková listina'!$P:$P,MATCH(CONCATENATE(AX$4,$A20),'Výsledková listina'!$O:$O,0),1))</f>
      </c>
      <c r="AZ20" s="4"/>
      <c r="BA20" s="110"/>
      <c r="BB20" s="50">
        <f t="shared" si="8"/>
      </c>
      <c r="BC20" s="69"/>
      <c r="BD20" s="17">
        <f>IF(ISNA(MATCH(CONCATENATE(BD$4,$A20),'Výsledková listina'!$O:$O,0)),"",INDEX('Výsledková listina'!$C:$C,MATCH(CONCATENATE(BD$4,$A20),'Výsledková listina'!$O:$O,0),1))</f>
      </c>
      <c r="BE20" s="52">
        <f>IF(ISNA(MATCH(CONCATENATE(BD$4,$A20),'Výsledková listina'!$O:$O,0)),"",INDEX('Výsledková listina'!$P:$P,MATCH(CONCATENATE(BD$4,$A20),'Výsledková listina'!$O:$O,0),1))</f>
      </c>
      <c r="BF20" s="4"/>
      <c r="BG20" s="110"/>
      <c r="BH20" s="50">
        <f t="shared" si="9"/>
      </c>
      <c r="BI20" s="69"/>
      <c r="BJ20" s="17">
        <f>IF(ISNA(MATCH(CONCATENATE(BJ$4,$A20),'Výsledková listina'!$O:$O,0)),"",INDEX('Výsledková listina'!$C:$C,MATCH(CONCATENATE(BJ$4,$A20),'Výsledková listina'!$O:$O,0),1))</f>
      </c>
      <c r="BK20" s="52">
        <f>IF(ISNA(MATCH(CONCATENATE(BJ$4,$A20),'Výsledková listina'!$O:$O,0)),"",INDEX('Výsledková listina'!$P:$P,MATCH(CONCATENATE(BJ$4,$A20),'Výsledková listina'!$O:$O,0),1))</f>
      </c>
      <c r="BL20" s="4"/>
      <c r="BM20" s="50">
        <f t="shared" si="10"/>
      </c>
      <c r="BN20" s="69"/>
      <c r="BO20" s="17">
        <f>IF(ISNA(MATCH(CONCATENATE(BO$4,$A20),'Výsledková listina'!$O:$O,0)),"",INDEX('Výsledková listina'!$C:$C,MATCH(CONCATENATE(BO$4,$A20),'Výsledková listina'!$O:$O,0),1))</f>
      </c>
      <c r="BP20" s="52">
        <f>IF(ISNA(MATCH(CONCATENATE(BO$4,$A20),'Výsledková listina'!$O:$O,0)),"",INDEX('Výsledková listina'!$P:$P,MATCH(CONCATENATE(BO$4,$A20),'Výsledková listina'!$O:$O,0),1))</f>
      </c>
      <c r="BQ20" s="4"/>
      <c r="BR20" s="50">
        <f t="shared" si="11"/>
      </c>
      <c r="BS20" s="69"/>
      <c r="BT20" s="17">
        <f>IF(ISNA(MATCH(CONCATENATE(BT$4,$A20),'Výsledková listina'!$O:$O,0)),"",INDEX('Výsledková listina'!$C:$C,MATCH(CONCATENATE(BT$4,$A20),'Výsledková listina'!$O:$O,0),1))</f>
      </c>
      <c r="BU20" s="52">
        <f>IF(ISNA(MATCH(CONCATENATE(BT$4,$A20),'Výsledková listina'!$O:$O,0)),"",INDEX('Výsledková listina'!$P:$P,MATCH(CONCATENATE(BT$4,$A20),'Výsledková listina'!$O:$O,0),1))</f>
      </c>
      <c r="BV20" s="4"/>
      <c r="BW20" s="50">
        <f t="shared" si="12"/>
      </c>
      <c r="BX20" s="69"/>
      <c r="BY20" s="17">
        <f>IF(ISNA(MATCH(CONCATENATE(BY$4,$A20),'Výsledková listina'!$O:$O,0)),"",INDEX('Výsledková listina'!$C:$C,MATCH(CONCATENATE(BY$4,$A20),'Výsledková listina'!$O:$O,0),1))</f>
      </c>
      <c r="BZ20" s="52">
        <f>IF(ISNA(MATCH(CONCATENATE(BY$4,$A20),'Výsledková listina'!$O:$O,0)),"",INDEX('Výsledková listina'!$P:$P,MATCH(CONCATENATE(BY$4,$A20),'Výsledková listina'!$O:$O,0),1))</f>
      </c>
      <c r="CA20" s="4"/>
      <c r="CB20" s="50">
        <f t="shared" si="13"/>
      </c>
      <c r="CC20" s="69"/>
      <c r="CD20" s="17">
        <f>IF(ISNA(MATCH(CONCATENATE(CD$4,$A20),'Výsledková listina'!$O:$O,0)),"",INDEX('Výsledková listina'!$C:$C,MATCH(CONCATENATE(CD$4,$A20),'Výsledková listina'!$O:$O,0),1))</f>
      </c>
      <c r="CE20" s="52">
        <f>IF(ISNA(MATCH(CONCATENATE(CD$4,$A20),'Výsledková listina'!$O:$O,0)),"",INDEX('Výsledková listina'!$P:$P,MATCH(CONCATENATE(CD$4,$A20),'Výsledková listina'!$O:$O,0),1))</f>
      </c>
      <c r="CF20" s="4"/>
      <c r="CG20" s="50">
        <f t="shared" si="14"/>
      </c>
      <c r="CH20" s="69"/>
    </row>
    <row r="21" spans="1:86" s="10" customFormat="1" ht="34.5" customHeight="1">
      <c r="A21" s="5">
        <v>16</v>
      </c>
      <c r="B21" s="17">
        <f>IF(ISNA(MATCH(CONCATENATE(B$4,$A21),'Výsledková listina'!$O:$O,0)),"",INDEX('Výsledková listina'!$C:$C,MATCH(CONCATENATE(B$4,$A21),'Výsledková listina'!$O:$O,0),1))</f>
      </c>
      <c r="C21" s="52">
        <f>IF(ISNA(MATCH(CONCATENATE(B$4,$A21),'Výsledková listina'!$O:$O,0)),"",INDEX('Výsledková listina'!$P:$P,MATCH(CONCATENATE(B$4,$A21),'Výsledková listina'!$O:$O,0),1))</f>
      </c>
      <c r="D21" s="4"/>
      <c r="E21" s="110"/>
      <c r="F21" s="50">
        <f t="shared" si="0"/>
      </c>
      <c r="G21" s="69"/>
      <c r="H21" s="17">
        <f>IF(ISNA(MATCH(CONCATENATE(H$4,$A21),'Výsledková listina'!$O:$O,0)),"",INDEX('Výsledková listina'!$C:$C,MATCH(CONCATENATE(H$4,$A21),'Výsledková listina'!$O:$O,0),1))</f>
      </c>
      <c r="I21" s="52">
        <f>IF(ISNA(MATCH(CONCATENATE(H$4,$A21),'Výsledková listina'!$O:$O,0)),"",INDEX('Výsledková listina'!$P:$P,MATCH(CONCATENATE(H$4,$A21),'Výsledková listina'!$O:$O,0),1))</f>
      </c>
      <c r="J21" s="4"/>
      <c r="K21" s="110"/>
      <c r="L21" s="50">
        <f t="shared" si="1"/>
      </c>
      <c r="M21" s="69"/>
      <c r="N21" s="17">
        <f>IF(ISNA(MATCH(CONCATENATE(N$4,$A21),'Výsledková listina'!$O:$O,0)),"",INDEX('Výsledková listina'!$C:$C,MATCH(CONCATENATE(N$4,$A21),'Výsledková listina'!$O:$O,0),1))</f>
      </c>
      <c r="O21" s="52">
        <f>IF(ISNA(MATCH(CONCATENATE(N$4,$A21),'Výsledková listina'!$O:$O,0)),"",INDEX('Výsledková listina'!$P:$P,MATCH(CONCATENATE(N$4,$A21),'Výsledková listina'!$O:$O,0),1))</f>
      </c>
      <c r="P21" s="4"/>
      <c r="Q21" s="110"/>
      <c r="R21" s="50">
        <f t="shared" si="2"/>
      </c>
      <c r="S21" s="69"/>
      <c r="T21" s="17">
        <f>IF(ISNA(MATCH(CONCATENATE(T$4,$A21),'Výsledková listina'!$O:$O,0)),"",INDEX('Výsledková listina'!$C:$C,MATCH(CONCATENATE(T$4,$A21),'Výsledková listina'!$O:$O,0),1))</f>
      </c>
      <c r="U21" s="52">
        <f>IF(ISNA(MATCH(CONCATENATE(T$4,$A21),'Výsledková listina'!$O:$O,0)),"",INDEX('Výsledková listina'!$P:$P,MATCH(CONCATENATE(T$4,$A21),'Výsledková listina'!$O:$O,0),1))</f>
      </c>
      <c r="V21" s="4"/>
      <c r="W21" s="110"/>
      <c r="X21" s="50">
        <f t="shared" si="3"/>
      </c>
      <c r="Y21" s="69"/>
      <c r="Z21" s="17">
        <f>IF(ISNA(MATCH(CONCATENATE(Z$4,$A21),'Výsledková listina'!$O:$O,0)),"",INDEX('Výsledková listina'!$C:$C,MATCH(CONCATENATE(Z$4,$A21),'Výsledková listina'!$O:$O,0),1))</f>
      </c>
      <c r="AA21" s="52">
        <f>IF(ISNA(MATCH(CONCATENATE(Z$4,$A21),'Výsledková listina'!$O:$O,0)),"",INDEX('Výsledková listina'!$P:$P,MATCH(CONCATENATE(Z$4,$A21),'Výsledková listina'!$O:$O,0),1))</f>
      </c>
      <c r="AB21" s="4"/>
      <c r="AC21" s="110"/>
      <c r="AD21" s="50">
        <f t="shared" si="4"/>
      </c>
      <c r="AE21" s="69"/>
      <c r="AF21" s="17">
        <f>IF(ISNA(MATCH(CONCATENATE(AF$4,$A21),'Výsledková listina'!$O:$O,0)),"",INDEX('Výsledková listina'!$C:$C,MATCH(CONCATENATE(AF$4,$A21),'Výsledková listina'!$O:$O,0),1))</f>
      </c>
      <c r="AG21" s="52">
        <f>IF(ISNA(MATCH(CONCATENATE(AF$4,$A21),'Výsledková listina'!$O:$O,0)),"",INDEX('Výsledková listina'!$P:$P,MATCH(CONCATENATE(AF$4,$A21),'Výsledková listina'!$O:$O,0),1))</f>
      </c>
      <c r="AH21" s="4"/>
      <c r="AI21" s="110"/>
      <c r="AJ21" s="50">
        <f t="shared" si="5"/>
      </c>
      <c r="AK21" s="69"/>
      <c r="AL21" s="17">
        <f>IF(ISNA(MATCH(CONCATENATE(AL$4,$A21),'Výsledková listina'!$O:$O,0)),"",INDEX('Výsledková listina'!$C:$C,MATCH(CONCATENATE(AL$4,$A21),'Výsledková listina'!$O:$O,0),1))</f>
      </c>
      <c r="AM21" s="52">
        <f>IF(ISNA(MATCH(CONCATENATE(AL$4,$A21),'Výsledková listina'!$O:$O,0)),"",INDEX('Výsledková listina'!$P:$P,MATCH(CONCATENATE(AL$4,$A21),'Výsledková listina'!$O:$O,0),1))</f>
      </c>
      <c r="AN21" s="4"/>
      <c r="AO21" s="110"/>
      <c r="AP21" s="50">
        <f t="shared" si="6"/>
      </c>
      <c r="AQ21" s="69"/>
      <c r="AR21" s="17">
        <f>IF(ISNA(MATCH(CONCATENATE(AR$4,$A21),'Výsledková listina'!$O:$O,0)),"",INDEX('Výsledková listina'!$C:$C,MATCH(CONCATENATE(AR$4,$A21),'Výsledková listina'!$O:$O,0),1))</f>
      </c>
      <c r="AS21" s="52">
        <f>IF(ISNA(MATCH(CONCATENATE(AR$4,$A21),'Výsledková listina'!$O:$O,0)),"",INDEX('Výsledková listina'!$P:$P,MATCH(CONCATENATE(AR$4,$A21),'Výsledková listina'!$O:$O,0),1))</f>
      </c>
      <c r="AT21" s="4"/>
      <c r="AU21" s="110"/>
      <c r="AV21" s="50">
        <f t="shared" si="7"/>
      </c>
      <c r="AW21" s="69"/>
      <c r="AX21" s="17">
        <f>IF(ISNA(MATCH(CONCATENATE(AX$4,$A21),'Výsledková listina'!$O:$O,0)),"",INDEX('Výsledková listina'!$C:$C,MATCH(CONCATENATE(AX$4,$A21),'Výsledková listina'!$O:$O,0),1))</f>
      </c>
      <c r="AY21" s="52">
        <f>IF(ISNA(MATCH(CONCATENATE(AX$4,$A21),'Výsledková listina'!$O:$O,0)),"",INDEX('Výsledková listina'!$P:$P,MATCH(CONCATENATE(AX$4,$A21),'Výsledková listina'!$O:$O,0),1))</f>
      </c>
      <c r="AZ21" s="4"/>
      <c r="BA21" s="110"/>
      <c r="BB21" s="50">
        <f t="shared" si="8"/>
      </c>
      <c r="BC21" s="69"/>
      <c r="BD21" s="17">
        <f>IF(ISNA(MATCH(CONCATENATE(BD$4,$A21),'Výsledková listina'!$O:$O,0)),"",INDEX('Výsledková listina'!$C:$C,MATCH(CONCATENATE(BD$4,$A21),'Výsledková listina'!$O:$O,0),1))</f>
      </c>
      <c r="BE21" s="52">
        <f>IF(ISNA(MATCH(CONCATENATE(BD$4,$A21),'Výsledková listina'!$O:$O,0)),"",INDEX('Výsledková listina'!$P:$P,MATCH(CONCATENATE(BD$4,$A21),'Výsledková listina'!$O:$O,0),1))</f>
      </c>
      <c r="BF21" s="4"/>
      <c r="BG21" s="110"/>
      <c r="BH21" s="50">
        <f t="shared" si="9"/>
      </c>
      <c r="BI21" s="69"/>
      <c r="BJ21" s="17">
        <f>IF(ISNA(MATCH(CONCATENATE(BJ$4,$A21),'Výsledková listina'!$O:$O,0)),"",INDEX('Výsledková listina'!$C:$C,MATCH(CONCATENATE(BJ$4,$A21),'Výsledková listina'!$O:$O,0),1))</f>
      </c>
      <c r="BK21" s="52">
        <f>IF(ISNA(MATCH(CONCATENATE(BJ$4,$A21),'Výsledková listina'!$O:$O,0)),"",INDEX('Výsledková listina'!$P:$P,MATCH(CONCATENATE(BJ$4,$A21),'Výsledková listina'!$O:$O,0),1))</f>
      </c>
      <c r="BL21" s="4"/>
      <c r="BM21" s="50">
        <f t="shared" si="10"/>
      </c>
      <c r="BN21" s="69"/>
      <c r="BO21" s="17">
        <f>IF(ISNA(MATCH(CONCATENATE(BO$4,$A21),'Výsledková listina'!$O:$O,0)),"",INDEX('Výsledková listina'!$C:$C,MATCH(CONCATENATE(BO$4,$A21),'Výsledková listina'!$O:$O,0),1))</f>
      </c>
      <c r="BP21" s="52">
        <f>IF(ISNA(MATCH(CONCATENATE(BO$4,$A21),'Výsledková listina'!$O:$O,0)),"",INDEX('Výsledková listina'!$P:$P,MATCH(CONCATENATE(BO$4,$A21),'Výsledková listina'!$O:$O,0),1))</f>
      </c>
      <c r="BQ21" s="4"/>
      <c r="BR21" s="50">
        <f t="shared" si="11"/>
      </c>
      <c r="BS21" s="69"/>
      <c r="BT21" s="17">
        <f>IF(ISNA(MATCH(CONCATENATE(BT$4,$A21),'Výsledková listina'!$O:$O,0)),"",INDEX('Výsledková listina'!$C:$C,MATCH(CONCATENATE(BT$4,$A21),'Výsledková listina'!$O:$O,0),1))</f>
      </c>
      <c r="BU21" s="52">
        <f>IF(ISNA(MATCH(CONCATENATE(BT$4,$A21),'Výsledková listina'!$O:$O,0)),"",INDEX('Výsledková listina'!$P:$P,MATCH(CONCATENATE(BT$4,$A21),'Výsledková listina'!$O:$O,0),1))</f>
      </c>
      <c r="BV21" s="4"/>
      <c r="BW21" s="50">
        <f t="shared" si="12"/>
      </c>
      <c r="BX21" s="69"/>
      <c r="BY21" s="17">
        <f>IF(ISNA(MATCH(CONCATENATE(BY$4,$A21),'Výsledková listina'!$O:$O,0)),"",INDEX('Výsledková listina'!$C:$C,MATCH(CONCATENATE(BY$4,$A21),'Výsledková listina'!$O:$O,0),1))</f>
      </c>
      <c r="BZ21" s="52">
        <f>IF(ISNA(MATCH(CONCATENATE(BY$4,$A21),'Výsledková listina'!$O:$O,0)),"",INDEX('Výsledková listina'!$P:$P,MATCH(CONCATENATE(BY$4,$A21),'Výsledková listina'!$O:$O,0),1))</f>
      </c>
      <c r="CA21" s="4"/>
      <c r="CB21" s="50">
        <f t="shared" si="13"/>
      </c>
      <c r="CC21" s="69"/>
      <c r="CD21" s="17">
        <f>IF(ISNA(MATCH(CONCATENATE(CD$4,$A21),'Výsledková listina'!$O:$O,0)),"",INDEX('Výsledková listina'!$C:$C,MATCH(CONCATENATE(CD$4,$A21),'Výsledková listina'!$O:$O,0),1))</f>
      </c>
      <c r="CE21" s="52">
        <f>IF(ISNA(MATCH(CONCATENATE(CD$4,$A21),'Výsledková listina'!$O:$O,0)),"",INDEX('Výsledková listina'!$P:$P,MATCH(CONCATENATE(CD$4,$A21),'Výsledková listina'!$O:$O,0),1))</f>
      </c>
      <c r="CF21" s="4"/>
      <c r="CG21" s="50">
        <f t="shared" si="14"/>
      </c>
      <c r="CH21" s="69"/>
    </row>
    <row r="22" spans="1:86" s="10" customFormat="1" ht="34.5" customHeight="1">
      <c r="A22" s="5">
        <v>17</v>
      </c>
      <c r="B22" s="17">
        <f>IF(ISNA(MATCH(CONCATENATE(B$4,$A22),'Výsledková listina'!$O:$O,0)),"",INDEX('Výsledková listina'!$C:$C,MATCH(CONCATENATE(B$4,$A22),'Výsledková listina'!$O:$O,0),1))</f>
      </c>
      <c r="C22" s="52">
        <f>IF(ISNA(MATCH(CONCATENATE(B$4,$A22),'Výsledková listina'!$O:$O,0)),"",INDEX('Výsledková listina'!$P:$P,MATCH(CONCATENATE(B$4,$A22),'Výsledková listina'!$O:$O,0),1))</f>
      </c>
      <c r="D22" s="4"/>
      <c r="E22" s="110"/>
      <c r="F22" s="50">
        <f t="shared" si="0"/>
      </c>
      <c r="G22" s="69"/>
      <c r="H22" s="17">
        <f>IF(ISNA(MATCH(CONCATENATE(H$4,$A22),'Výsledková listina'!$O:$O,0)),"",INDEX('Výsledková listina'!$C:$C,MATCH(CONCATENATE(H$4,$A22),'Výsledková listina'!$O:$O,0),1))</f>
      </c>
      <c r="I22" s="52">
        <f>IF(ISNA(MATCH(CONCATENATE(H$4,$A22),'Výsledková listina'!$O:$O,0)),"",INDEX('Výsledková listina'!$P:$P,MATCH(CONCATENATE(H$4,$A22),'Výsledková listina'!$O:$O,0),1))</f>
      </c>
      <c r="J22" s="4"/>
      <c r="K22" s="110"/>
      <c r="L22" s="50">
        <f t="shared" si="1"/>
      </c>
      <c r="M22" s="69"/>
      <c r="N22" s="17">
        <f>IF(ISNA(MATCH(CONCATENATE(N$4,$A22),'Výsledková listina'!$O:$O,0)),"",INDEX('Výsledková listina'!$C:$C,MATCH(CONCATENATE(N$4,$A22),'Výsledková listina'!$O:$O,0),1))</f>
      </c>
      <c r="O22" s="52">
        <f>IF(ISNA(MATCH(CONCATENATE(N$4,$A22),'Výsledková listina'!$O:$O,0)),"",INDEX('Výsledková listina'!$P:$P,MATCH(CONCATENATE(N$4,$A22),'Výsledková listina'!$O:$O,0),1))</f>
      </c>
      <c r="P22" s="4"/>
      <c r="Q22" s="110"/>
      <c r="R22" s="50">
        <f t="shared" si="2"/>
      </c>
      <c r="S22" s="69"/>
      <c r="T22" s="17">
        <f>IF(ISNA(MATCH(CONCATENATE(T$4,$A22),'Výsledková listina'!$O:$O,0)),"",INDEX('Výsledková listina'!$C:$C,MATCH(CONCATENATE(T$4,$A22),'Výsledková listina'!$O:$O,0),1))</f>
      </c>
      <c r="U22" s="52">
        <f>IF(ISNA(MATCH(CONCATENATE(T$4,$A22),'Výsledková listina'!$O:$O,0)),"",INDEX('Výsledková listina'!$P:$P,MATCH(CONCATENATE(T$4,$A22),'Výsledková listina'!$O:$O,0),1))</f>
      </c>
      <c r="V22" s="4"/>
      <c r="W22" s="110"/>
      <c r="X22" s="50">
        <f t="shared" si="3"/>
      </c>
      <c r="Y22" s="69"/>
      <c r="Z22" s="17">
        <f>IF(ISNA(MATCH(CONCATENATE(Z$4,$A22),'Výsledková listina'!$O:$O,0)),"",INDEX('Výsledková listina'!$C:$C,MATCH(CONCATENATE(Z$4,$A22),'Výsledková listina'!$O:$O,0),1))</f>
      </c>
      <c r="AA22" s="52">
        <f>IF(ISNA(MATCH(CONCATENATE(Z$4,$A22),'Výsledková listina'!$O:$O,0)),"",INDEX('Výsledková listina'!$P:$P,MATCH(CONCATENATE(Z$4,$A22),'Výsledková listina'!$O:$O,0),1))</f>
      </c>
      <c r="AB22" s="4"/>
      <c r="AC22" s="110"/>
      <c r="AD22" s="50">
        <f t="shared" si="4"/>
      </c>
      <c r="AE22" s="69"/>
      <c r="AF22" s="17">
        <f>IF(ISNA(MATCH(CONCATENATE(AF$4,$A22),'Výsledková listina'!$O:$O,0)),"",INDEX('Výsledková listina'!$C:$C,MATCH(CONCATENATE(AF$4,$A22),'Výsledková listina'!$O:$O,0),1))</f>
      </c>
      <c r="AG22" s="52">
        <f>IF(ISNA(MATCH(CONCATENATE(AF$4,$A22),'Výsledková listina'!$O:$O,0)),"",INDEX('Výsledková listina'!$P:$P,MATCH(CONCATENATE(AF$4,$A22),'Výsledková listina'!$O:$O,0),1))</f>
      </c>
      <c r="AH22" s="4"/>
      <c r="AI22" s="110"/>
      <c r="AJ22" s="50">
        <f t="shared" si="5"/>
      </c>
      <c r="AK22" s="69"/>
      <c r="AL22" s="17">
        <f>IF(ISNA(MATCH(CONCATENATE(AL$4,$A22),'Výsledková listina'!$O:$O,0)),"",INDEX('Výsledková listina'!$C:$C,MATCH(CONCATENATE(AL$4,$A22),'Výsledková listina'!$O:$O,0),1))</f>
      </c>
      <c r="AM22" s="52">
        <f>IF(ISNA(MATCH(CONCATENATE(AL$4,$A22),'Výsledková listina'!$O:$O,0)),"",INDEX('Výsledková listina'!$P:$P,MATCH(CONCATENATE(AL$4,$A22),'Výsledková listina'!$O:$O,0),1))</f>
      </c>
      <c r="AN22" s="4"/>
      <c r="AO22" s="110"/>
      <c r="AP22" s="50">
        <f t="shared" si="6"/>
      </c>
      <c r="AQ22" s="69"/>
      <c r="AR22" s="17">
        <f>IF(ISNA(MATCH(CONCATENATE(AR$4,$A22),'Výsledková listina'!$O:$O,0)),"",INDEX('Výsledková listina'!$C:$C,MATCH(CONCATENATE(AR$4,$A22),'Výsledková listina'!$O:$O,0),1))</f>
      </c>
      <c r="AS22" s="52">
        <f>IF(ISNA(MATCH(CONCATENATE(AR$4,$A22),'Výsledková listina'!$O:$O,0)),"",INDEX('Výsledková listina'!$P:$P,MATCH(CONCATENATE(AR$4,$A22),'Výsledková listina'!$O:$O,0),1))</f>
      </c>
      <c r="AT22" s="4"/>
      <c r="AU22" s="110"/>
      <c r="AV22" s="50">
        <f t="shared" si="7"/>
      </c>
      <c r="AW22" s="69"/>
      <c r="AX22" s="17">
        <f>IF(ISNA(MATCH(CONCATENATE(AX$4,$A22),'Výsledková listina'!$O:$O,0)),"",INDEX('Výsledková listina'!$C:$C,MATCH(CONCATENATE(AX$4,$A22),'Výsledková listina'!$O:$O,0),1))</f>
      </c>
      <c r="AY22" s="52">
        <f>IF(ISNA(MATCH(CONCATENATE(AX$4,$A22),'Výsledková listina'!$O:$O,0)),"",INDEX('Výsledková listina'!$P:$P,MATCH(CONCATENATE(AX$4,$A22),'Výsledková listina'!$O:$O,0),1))</f>
      </c>
      <c r="AZ22" s="4"/>
      <c r="BA22" s="110"/>
      <c r="BB22" s="50">
        <f t="shared" si="8"/>
      </c>
      <c r="BC22" s="69"/>
      <c r="BD22" s="17">
        <f>IF(ISNA(MATCH(CONCATENATE(BD$4,$A22),'Výsledková listina'!$O:$O,0)),"",INDEX('Výsledková listina'!$C:$C,MATCH(CONCATENATE(BD$4,$A22),'Výsledková listina'!$O:$O,0),1))</f>
      </c>
      <c r="BE22" s="52">
        <f>IF(ISNA(MATCH(CONCATENATE(BD$4,$A22),'Výsledková listina'!$O:$O,0)),"",INDEX('Výsledková listina'!$P:$P,MATCH(CONCATENATE(BD$4,$A22),'Výsledková listina'!$O:$O,0),1))</f>
      </c>
      <c r="BF22" s="4"/>
      <c r="BG22" s="110"/>
      <c r="BH22" s="50">
        <f t="shared" si="9"/>
      </c>
      <c r="BI22" s="69"/>
      <c r="BJ22" s="17">
        <f>IF(ISNA(MATCH(CONCATENATE(BJ$4,$A22),'Výsledková listina'!$O:$O,0)),"",INDEX('Výsledková listina'!$C:$C,MATCH(CONCATENATE(BJ$4,$A22),'Výsledková listina'!$O:$O,0),1))</f>
      </c>
      <c r="BK22" s="52">
        <f>IF(ISNA(MATCH(CONCATENATE(BJ$4,$A22),'Výsledková listina'!$O:$O,0)),"",INDEX('Výsledková listina'!$P:$P,MATCH(CONCATENATE(BJ$4,$A22),'Výsledková listina'!$O:$O,0),1))</f>
      </c>
      <c r="BL22" s="4"/>
      <c r="BM22" s="50">
        <f t="shared" si="10"/>
      </c>
      <c r="BN22" s="69"/>
      <c r="BO22" s="17">
        <f>IF(ISNA(MATCH(CONCATENATE(BO$4,$A22),'Výsledková listina'!$O:$O,0)),"",INDEX('Výsledková listina'!$C:$C,MATCH(CONCATENATE(BO$4,$A22),'Výsledková listina'!$O:$O,0),1))</f>
      </c>
      <c r="BP22" s="52">
        <f>IF(ISNA(MATCH(CONCATENATE(BO$4,$A22),'Výsledková listina'!$O:$O,0)),"",INDEX('Výsledková listina'!$P:$P,MATCH(CONCATENATE(BO$4,$A22),'Výsledková listina'!$O:$O,0),1))</f>
      </c>
      <c r="BQ22" s="4"/>
      <c r="BR22" s="50">
        <f t="shared" si="11"/>
      </c>
      <c r="BS22" s="69"/>
      <c r="BT22" s="17">
        <f>IF(ISNA(MATCH(CONCATENATE(BT$4,$A22),'Výsledková listina'!$O:$O,0)),"",INDEX('Výsledková listina'!$C:$C,MATCH(CONCATENATE(BT$4,$A22),'Výsledková listina'!$O:$O,0),1))</f>
      </c>
      <c r="BU22" s="52">
        <f>IF(ISNA(MATCH(CONCATENATE(BT$4,$A22),'Výsledková listina'!$O:$O,0)),"",INDEX('Výsledková listina'!$P:$P,MATCH(CONCATENATE(BT$4,$A22),'Výsledková listina'!$O:$O,0),1))</f>
      </c>
      <c r="BV22" s="4"/>
      <c r="BW22" s="50">
        <f t="shared" si="12"/>
      </c>
      <c r="BX22" s="69"/>
      <c r="BY22" s="17">
        <f>IF(ISNA(MATCH(CONCATENATE(BY$4,$A22),'Výsledková listina'!$O:$O,0)),"",INDEX('Výsledková listina'!$C:$C,MATCH(CONCATENATE(BY$4,$A22),'Výsledková listina'!$O:$O,0),1))</f>
      </c>
      <c r="BZ22" s="52">
        <f>IF(ISNA(MATCH(CONCATENATE(BY$4,$A22),'Výsledková listina'!$O:$O,0)),"",INDEX('Výsledková listina'!$P:$P,MATCH(CONCATENATE(BY$4,$A22),'Výsledková listina'!$O:$O,0),1))</f>
      </c>
      <c r="CA22" s="4"/>
      <c r="CB22" s="50">
        <f t="shared" si="13"/>
      </c>
      <c r="CC22" s="69"/>
      <c r="CD22" s="17">
        <f>IF(ISNA(MATCH(CONCATENATE(CD$4,$A22),'Výsledková listina'!$O:$O,0)),"",INDEX('Výsledková listina'!$C:$C,MATCH(CONCATENATE(CD$4,$A22),'Výsledková listina'!$O:$O,0),1))</f>
      </c>
      <c r="CE22" s="52">
        <f>IF(ISNA(MATCH(CONCATENATE(CD$4,$A22),'Výsledková listina'!$O:$O,0)),"",INDEX('Výsledková listina'!$P:$P,MATCH(CONCATENATE(CD$4,$A22),'Výsledková listina'!$O:$O,0),1))</f>
      </c>
      <c r="CF22" s="4"/>
      <c r="CG22" s="50">
        <f t="shared" si="14"/>
      </c>
      <c r="CH22" s="69"/>
    </row>
    <row r="23" spans="1:86" s="10" customFormat="1" ht="34.5" customHeight="1">
      <c r="A23" s="5">
        <v>18</v>
      </c>
      <c r="B23" s="17">
        <f>IF(ISNA(MATCH(CONCATENATE(B$4,$A23),'Výsledková listina'!$O:$O,0)),"",INDEX('Výsledková listina'!$C:$C,MATCH(CONCATENATE(B$4,$A23),'Výsledková listina'!$O:$O,0),1))</f>
      </c>
      <c r="C23" s="52">
        <f>IF(ISNA(MATCH(CONCATENATE(B$4,$A23),'Výsledková listina'!$O:$O,0)),"",INDEX('Výsledková listina'!$P:$P,MATCH(CONCATENATE(B$4,$A23),'Výsledková listina'!$O:$O,0),1))</f>
      </c>
      <c r="D23" s="4"/>
      <c r="E23" s="110"/>
      <c r="F23" s="50">
        <f t="shared" si="0"/>
      </c>
      <c r="G23" s="69"/>
      <c r="H23" s="17">
        <f>IF(ISNA(MATCH(CONCATENATE(H$4,$A23),'Výsledková listina'!$O:$O,0)),"",INDEX('Výsledková listina'!$C:$C,MATCH(CONCATENATE(H$4,$A23),'Výsledková listina'!$O:$O,0),1))</f>
      </c>
      <c r="I23" s="52">
        <f>IF(ISNA(MATCH(CONCATENATE(H$4,$A23),'Výsledková listina'!$O:$O,0)),"",INDEX('Výsledková listina'!$P:$P,MATCH(CONCATENATE(H$4,$A23),'Výsledková listina'!$O:$O,0),1))</f>
      </c>
      <c r="J23" s="4"/>
      <c r="K23" s="110"/>
      <c r="L23" s="50">
        <f t="shared" si="1"/>
      </c>
      <c r="M23" s="69"/>
      <c r="N23" s="17">
        <f>IF(ISNA(MATCH(CONCATENATE(N$4,$A23),'Výsledková listina'!$O:$O,0)),"",INDEX('Výsledková listina'!$C:$C,MATCH(CONCATENATE(N$4,$A23),'Výsledková listina'!$O:$O,0),1))</f>
      </c>
      <c r="O23" s="52">
        <f>IF(ISNA(MATCH(CONCATENATE(N$4,$A23),'Výsledková listina'!$O:$O,0)),"",INDEX('Výsledková listina'!$P:$P,MATCH(CONCATENATE(N$4,$A23),'Výsledková listina'!$O:$O,0),1))</f>
      </c>
      <c r="P23" s="4"/>
      <c r="Q23" s="110"/>
      <c r="R23" s="50">
        <f t="shared" si="2"/>
      </c>
      <c r="S23" s="69"/>
      <c r="T23" s="17">
        <f>IF(ISNA(MATCH(CONCATENATE(T$4,$A23),'Výsledková listina'!$O:$O,0)),"",INDEX('Výsledková listina'!$C:$C,MATCH(CONCATENATE(T$4,$A23),'Výsledková listina'!$O:$O,0),1))</f>
      </c>
      <c r="U23" s="52">
        <f>IF(ISNA(MATCH(CONCATENATE(T$4,$A23),'Výsledková listina'!$O:$O,0)),"",INDEX('Výsledková listina'!$P:$P,MATCH(CONCATENATE(T$4,$A23),'Výsledková listina'!$O:$O,0),1))</f>
      </c>
      <c r="V23" s="4"/>
      <c r="W23" s="110"/>
      <c r="X23" s="50">
        <f t="shared" si="3"/>
      </c>
      <c r="Y23" s="69"/>
      <c r="Z23" s="17">
        <f>IF(ISNA(MATCH(CONCATENATE(Z$4,$A23),'Výsledková listina'!$O:$O,0)),"",INDEX('Výsledková listina'!$C:$C,MATCH(CONCATENATE(Z$4,$A23),'Výsledková listina'!$O:$O,0),1))</f>
      </c>
      <c r="AA23" s="52">
        <f>IF(ISNA(MATCH(CONCATENATE(Z$4,$A23),'Výsledková listina'!$O:$O,0)),"",INDEX('Výsledková listina'!$P:$P,MATCH(CONCATENATE(Z$4,$A23),'Výsledková listina'!$O:$O,0),1))</f>
      </c>
      <c r="AB23" s="4"/>
      <c r="AC23" s="110"/>
      <c r="AD23" s="50">
        <f t="shared" si="4"/>
      </c>
      <c r="AE23" s="69"/>
      <c r="AF23" s="17">
        <f>IF(ISNA(MATCH(CONCATENATE(AF$4,$A23),'Výsledková listina'!$O:$O,0)),"",INDEX('Výsledková listina'!$C:$C,MATCH(CONCATENATE(AF$4,$A23),'Výsledková listina'!$O:$O,0),1))</f>
      </c>
      <c r="AG23" s="52">
        <f>IF(ISNA(MATCH(CONCATENATE(AF$4,$A23),'Výsledková listina'!$O:$O,0)),"",INDEX('Výsledková listina'!$P:$P,MATCH(CONCATENATE(AF$4,$A23),'Výsledková listina'!$O:$O,0),1))</f>
      </c>
      <c r="AH23" s="4"/>
      <c r="AI23" s="110"/>
      <c r="AJ23" s="50">
        <f t="shared" si="5"/>
      </c>
      <c r="AK23" s="69"/>
      <c r="AL23" s="17">
        <f>IF(ISNA(MATCH(CONCATENATE(AL$4,$A23),'Výsledková listina'!$O:$O,0)),"",INDEX('Výsledková listina'!$C:$C,MATCH(CONCATENATE(AL$4,$A23),'Výsledková listina'!$O:$O,0),1))</f>
      </c>
      <c r="AM23" s="52">
        <f>IF(ISNA(MATCH(CONCATENATE(AL$4,$A23),'Výsledková listina'!$O:$O,0)),"",INDEX('Výsledková listina'!$P:$P,MATCH(CONCATENATE(AL$4,$A23),'Výsledková listina'!$O:$O,0),1))</f>
      </c>
      <c r="AN23" s="4"/>
      <c r="AO23" s="110"/>
      <c r="AP23" s="50">
        <f t="shared" si="6"/>
      </c>
      <c r="AQ23" s="69"/>
      <c r="AR23" s="17">
        <f>IF(ISNA(MATCH(CONCATENATE(AR$4,$A23),'Výsledková listina'!$O:$O,0)),"",INDEX('Výsledková listina'!$C:$C,MATCH(CONCATENATE(AR$4,$A23),'Výsledková listina'!$O:$O,0),1))</f>
      </c>
      <c r="AS23" s="52">
        <f>IF(ISNA(MATCH(CONCATENATE(AR$4,$A23),'Výsledková listina'!$O:$O,0)),"",INDEX('Výsledková listina'!$P:$P,MATCH(CONCATENATE(AR$4,$A23),'Výsledková listina'!$O:$O,0),1))</f>
      </c>
      <c r="AT23" s="4"/>
      <c r="AU23" s="110"/>
      <c r="AV23" s="50">
        <f t="shared" si="7"/>
      </c>
      <c r="AW23" s="69"/>
      <c r="AX23" s="17">
        <f>IF(ISNA(MATCH(CONCATENATE(AX$4,$A23),'Výsledková listina'!$O:$O,0)),"",INDEX('Výsledková listina'!$C:$C,MATCH(CONCATENATE(AX$4,$A23),'Výsledková listina'!$O:$O,0),1))</f>
      </c>
      <c r="AY23" s="52">
        <f>IF(ISNA(MATCH(CONCATENATE(AX$4,$A23),'Výsledková listina'!$O:$O,0)),"",INDEX('Výsledková listina'!$P:$P,MATCH(CONCATENATE(AX$4,$A23),'Výsledková listina'!$O:$O,0),1))</f>
      </c>
      <c r="AZ23" s="4"/>
      <c r="BA23" s="110"/>
      <c r="BB23" s="50">
        <f t="shared" si="8"/>
      </c>
      <c r="BC23" s="69"/>
      <c r="BD23" s="17">
        <f>IF(ISNA(MATCH(CONCATENATE(BD$4,$A23),'Výsledková listina'!$O:$O,0)),"",INDEX('Výsledková listina'!$C:$C,MATCH(CONCATENATE(BD$4,$A23),'Výsledková listina'!$O:$O,0),1))</f>
      </c>
      <c r="BE23" s="52">
        <f>IF(ISNA(MATCH(CONCATENATE(BD$4,$A23),'Výsledková listina'!$O:$O,0)),"",INDEX('Výsledková listina'!$P:$P,MATCH(CONCATENATE(BD$4,$A23),'Výsledková listina'!$O:$O,0),1))</f>
      </c>
      <c r="BF23" s="4"/>
      <c r="BG23" s="110"/>
      <c r="BH23" s="50">
        <f t="shared" si="9"/>
      </c>
      <c r="BI23" s="69"/>
      <c r="BJ23" s="17">
        <f>IF(ISNA(MATCH(CONCATENATE(BJ$4,$A23),'Výsledková listina'!$O:$O,0)),"",INDEX('Výsledková listina'!$C:$C,MATCH(CONCATENATE(BJ$4,$A23),'Výsledková listina'!$O:$O,0),1))</f>
      </c>
      <c r="BK23" s="52">
        <f>IF(ISNA(MATCH(CONCATENATE(BJ$4,$A23),'Výsledková listina'!$O:$O,0)),"",INDEX('Výsledková listina'!$P:$P,MATCH(CONCATENATE(BJ$4,$A23),'Výsledková listina'!$O:$O,0),1))</f>
      </c>
      <c r="BL23" s="4"/>
      <c r="BM23" s="50">
        <f t="shared" si="10"/>
      </c>
      <c r="BN23" s="69"/>
      <c r="BO23" s="17">
        <f>IF(ISNA(MATCH(CONCATENATE(BO$4,$A23),'Výsledková listina'!$O:$O,0)),"",INDEX('Výsledková listina'!$C:$C,MATCH(CONCATENATE(BO$4,$A23),'Výsledková listina'!$O:$O,0),1))</f>
      </c>
      <c r="BP23" s="52">
        <f>IF(ISNA(MATCH(CONCATENATE(BO$4,$A23),'Výsledková listina'!$O:$O,0)),"",INDEX('Výsledková listina'!$P:$P,MATCH(CONCATENATE(BO$4,$A23),'Výsledková listina'!$O:$O,0),1))</f>
      </c>
      <c r="BQ23" s="4"/>
      <c r="BR23" s="50">
        <f t="shared" si="11"/>
      </c>
      <c r="BS23" s="69"/>
      <c r="BT23" s="17">
        <f>IF(ISNA(MATCH(CONCATENATE(BT$4,$A23),'Výsledková listina'!$O:$O,0)),"",INDEX('Výsledková listina'!$C:$C,MATCH(CONCATENATE(BT$4,$A23),'Výsledková listina'!$O:$O,0),1))</f>
      </c>
      <c r="BU23" s="52">
        <f>IF(ISNA(MATCH(CONCATENATE(BT$4,$A23),'Výsledková listina'!$O:$O,0)),"",INDEX('Výsledková listina'!$P:$P,MATCH(CONCATENATE(BT$4,$A23),'Výsledková listina'!$O:$O,0),1))</f>
      </c>
      <c r="BV23" s="4"/>
      <c r="BW23" s="50">
        <f t="shared" si="12"/>
      </c>
      <c r="BX23" s="69"/>
      <c r="BY23" s="17">
        <f>IF(ISNA(MATCH(CONCATENATE(BY$4,$A23),'Výsledková listina'!$O:$O,0)),"",INDEX('Výsledková listina'!$C:$C,MATCH(CONCATENATE(BY$4,$A23),'Výsledková listina'!$O:$O,0),1))</f>
      </c>
      <c r="BZ23" s="52">
        <f>IF(ISNA(MATCH(CONCATENATE(BY$4,$A23),'Výsledková listina'!$O:$O,0)),"",INDEX('Výsledková listina'!$P:$P,MATCH(CONCATENATE(BY$4,$A23),'Výsledková listina'!$O:$O,0),1))</f>
      </c>
      <c r="CA23" s="4"/>
      <c r="CB23" s="50">
        <f t="shared" si="13"/>
      </c>
      <c r="CC23" s="69"/>
      <c r="CD23" s="17">
        <f>IF(ISNA(MATCH(CONCATENATE(CD$4,$A23),'Výsledková listina'!$O:$O,0)),"",INDEX('Výsledková listina'!$C:$C,MATCH(CONCATENATE(CD$4,$A23),'Výsledková listina'!$O:$O,0),1))</f>
      </c>
      <c r="CE23" s="52">
        <f>IF(ISNA(MATCH(CONCATENATE(CD$4,$A23),'Výsledková listina'!$O:$O,0)),"",INDEX('Výsledková listina'!$P:$P,MATCH(CONCATENATE(CD$4,$A23),'Výsledková listina'!$O:$O,0),1))</f>
      </c>
      <c r="CF23" s="4"/>
      <c r="CG23" s="50">
        <f t="shared" si="14"/>
      </c>
      <c r="CH23" s="69"/>
    </row>
    <row r="24" spans="1:86" s="10" customFormat="1" ht="34.5" customHeight="1">
      <c r="A24" s="5">
        <v>19</v>
      </c>
      <c r="B24" s="17">
        <f>IF(ISNA(MATCH(CONCATENATE(B$4,$A24),'Výsledková listina'!$O:$O,0)),"",INDEX('Výsledková listina'!$C:$C,MATCH(CONCATENATE(B$4,$A24),'Výsledková listina'!$O:$O,0),1))</f>
      </c>
      <c r="C24" s="52">
        <f>IF(ISNA(MATCH(CONCATENATE(B$4,$A24),'Výsledková listina'!$O:$O,0)),"",INDEX('Výsledková listina'!$P:$P,MATCH(CONCATENATE(B$4,$A24),'Výsledková listina'!$O:$O,0),1))</f>
      </c>
      <c r="D24" s="4"/>
      <c r="E24" s="110"/>
      <c r="F24" s="50">
        <f t="shared" si="0"/>
      </c>
      <c r="G24" s="69"/>
      <c r="H24" s="17">
        <f>IF(ISNA(MATCH(CONCATENATE(H$4,$A24),'Výsledková listina'!$O:$O,0)),"",INDEX('Výsledková listina'!$C:$C,MATCH(CONCATENATE(H$4,$A24),'Výsledková listina'!$O:$O,0),1))</f>
      </c>
      <c r="I24" s="52">
        <f>IF(ISNA(MATCH(CONCATENATE(H$4,$A24),'Výsledková listina'!$O:$O,0)),"",INDEX('Výsledková listina'!$P:$P,MATCH(CONCATENATE(H$4,$A24),'Výsledková listina'!$O:$O,0),1))</f>
      </c>
      <c r="J24" s="4"/>
      <c r="K24" s="110"/>
      <c r="L24" s="50">
        <f t="shared" si="1"/>
      </c>
      <c r="M24" s="69"/>
      <c r="N24" s="17">
        <f>IF(ISNA(MATCH(CONCATENATE(N$4,$A24),'Výsledková listina'!$O:$O,0)),"",INDEX('Výsledková listina'!$C:$C,MATCH(CONCATENATE(N$4,$A24),'Výsledková listina'!$O:$O,0),1))</f>
      </c>
      <c r="O24" s="52">
        <f>IF(ISNA(MATCH(CONCATENATE(N$4,$A24),'Výsledková listina'!$O:$O,0)),"",INDEX('Výsledková listina'!$P:$P,MATCH(CONCATENATE(N$4,$A24),'Výsledková listina'!$O:$O,0),1))</f>
      </c>
      <c r="P24" s="4"/>
      <c r="Q24" s="110"/>
      <c r="R24" s="50">
        <f t="shared" si="2"/>
      </c>
      <c r="S24" s="69"/>
      <c r="T24" s="17">
        <f>IF(ISNA(MATCH(CONCATENATE(T$4,$A24),'Výsledková listina'!$O:$O,0)),"",INDEX('Výsledková listina'!$C:$C,MATCH(CONCATENATE(T$4,$A24),'Výsledková listina'!$O:$O,0),1))</f>
      </c>
      <c r="U24" s="52">
        <f>IF(ISNA(MATCH(CONCATENATE(T$4,$A24),'Výsledková listina'!$O:$O,0)),"",INDEX('Výsledková listina'!$P:$P,MATCH(CONCATENATE(T$4,$A24),'Výsledková listina'!$O:$O,0),1))</f>
      </c>
      <c r="V24" s="4"/>
      <c r="W24" s="110"/>
      <c r="X24" s="50">
        <f t="shared" si="3"/>
      </c>
      <c r="Y24" s="69"/>
      <c r="Z24" s="17">
        <f>IF(ISNA(MATCH(CONCATENATE(Z$4,$A24),'Výsledková listina'!$O:$O,0)),"",INDEX('Výsledková listina'!$C:$C,MATCH(CONCATENATE(Z$4,$A24),'Výsledková listina'!$O:$O,0),1))</f>
      </c>
      <c r="AA24" s="52">
        <f>IF(ISNA(MATCH(CONCATENATE(Z$4,$A24),'Výsledková listina'!$O:$O,0)),"",INDEX('Výsledková listina'!$P:$P,MATCH(CONCATENATE(Z$4,$A24),'Výsledková listina'!$O:$O,0),1))</f>
      </c>
      <c r="AB24" s="4"/>
      <c r="AC24" s="110"/>
      <c r="AD24" s="50">
        <f t="shared" si="4"/>
      </c>
      <c r="AE24" s="69"/>
      <c r="AF24" s="17">
        <f>IF(ISNA(MATCH(CONCATENATE(AF$4,$A24),'Výsledková listina'!$O:$O,0)),"",INDEX('Výsledková listina'!$C:$C,MATCH(CONCATENATE(AF$4,$A24),'Výsledková listina'!$O:$O,0),1))</f>
      </c>
      <c r="AG24" s="52">
        <f>IF(ISNA(MATCH(CONCATENATE(AF$4,$A24),'Výsledková listina'!$O:$O,0)),"",INDEX('Výsledková listina'!$P:$P,MATCH(CONCATENATE(AF$4,$A24),'Výsledková listina'!$O:$O,0),1))</f>
      </c>
      <c r="AH24" s="4"/>
      <c r="AI24" s="110"/>
      <c r="AJ24" s="50">
        <f t="shared" si="5"/>
      </c>
      <c r="AK24" s="69"/>
      <c r="AL24" s="17">
        <f>IF(ISNA(MATCH(CONCATENATE(AL$4,$A24),'Výsledková listina'!$O:$O,0)),"",INDEX('Výsledková listina'!$C:$C,MATCH(CONCATENATE(AL$4,$A24),'Výsledková listina'!$O:$O,0),1))</f>
      </c>
      <c r="AM24" s="52">
        <f>IF(ISNA(MATCH(CONCATENATE(AL$4,$A24),'Výsledková listina'!$O:$O,0)),"",INDEX('Výsledková listina'!$P:$P,MATCH(CONCATENATE(AL$4,$A24),'Výsledková listina'!$O:$O,0),1))</f>
      </c>
      <c r="AN24" s="4"/>
      <c r="AO24" s="110"/>
      <c r="AP24" s="50">
        <f t="shared" si="6"/>
      </c>
      <c r="AQ24" s="69"/>
      <c r="AR24" s="17">
        <f>IF(ISNA(MATCH(CONCATENATE(AR$4,$A24),'Výsledková listina'!$O:$O,0)),"",INDEX('Výsledková listina'!$C:$C,MATCH(CONCATENATE(AR$4,$A24),'Výsledková listina'!$O:$O,0),1))</f>
      </c>
      <c r="AS24" s="52">
        <f>IF(ISNA(MATCH(CONCATENATE(AR$4,$A24),'Výsledková listina'!$O:$O,0)),"",INDEX('Výsledková listina'!$P:$P,MATCH(CONCATENATE(AR$4,$A24),'Výsledková listina'!$O:$O,0),1))</f>
      </c>
      <c r="AT24" s="4"/>
      <c r="AU24" s="110"/>
      <c r="AV24" s="50">
        <f t="shared" si="7"/>
      </c>
      <c r="AW24" s="69"/>
      <c r="AX24" s="17">
        <f>IF(ISNA(MATCH(CONCATENATE(AX$4,$A24),'Výsledková listina'!$O:$O,0)),"",INDEX('Výsledková listina'!$C:$C,MATCH(CONCATENATE(AX$4,$A24),'Výsledková listina'!$O:$O,0),1))</f>
      </c>
      <c r="AY24" s="52">
        <f>IF(ISNA(MATCH(CONCATENATE(AX$4,$A24),'Výsledková listina'!$O:$O,0)),"",INDEX('Výsledková listina'!$P:$P,MATCH(CONCATENATE(AX$4,$A24),'Výsledková listina'!$O:$O,0),1))</f>
      </c>
      <c r="AZ24" s="4"/>
      <c r="BA24" s="110"/>
      <c r="BB24" s="50">
        <f t="shared" si="8"/>
      </c>
      <c r="BC24" s="69"/>
      <c r="BD24" s="17">
        <f>IF(ISNA(MATCH(CONCATENATE(BD$4,$A24),'Výsledková listina'!$O:$O,0)),"",INDEX('Výsledková listina'!$C:$C,MATCH(CONCATENATE(BD$4,$A24),'Výsledková listina'!$O:$O,0),1))</f>
      </c>
      <c r="BE24" s="52">
        <f>IF(ISNA(MATCH(CONCATENATE(BD$4,$A24),'Výsledková listina'!$O:$O,0)),"",INDEX('Výsledková listina'!$P:$P,MATCH(CONCATENATE(BD$4,$A24),'Výsledková listina'!$O:$O,0),1))</f>
      </c>
      <c r="BF24" s="4"/>
      <c r="BG24" s="110"/>
      <c r="BH24" s="50">
        <f t="shared" si="9"/>
      </c>
      <c r="BI24" s="69"/>
      <c r="BJ24" s="17">
        <f>IF(ISNA(MATCH(CONCATENATE(BJ$4,$A24),'Výsledková listina'!$O:$O,0)),"",INDEX('Výsledková listina'!$C:$C,MATCH(CONCATENATE(BJ$4,$A24),'Výsledková listina'!$O:$O,0),1))</f>
      </c>
      <c r="BK24" s="52">
        <f>IF(ISNA(MATCH(CONCATENATE(BJ$4,$A24),'Výsledková listina'!$O:$O,0)),"",INDEX('Výsledková listina'!$P:$P,MATCH(CONCATENATE(BJ$4,$A24),'Výsledková listina'!$O:$O,0),1))</f>
      </c>
      <c r="BL24" s="4"/>
      <c r="BM24" s="50">
        <f t="shared" si="10"/>
      </c>
      <c r="BN24" s="69"/>
      <c r="BO24" s="17">
        <f>IF(ISNA(MATCH(CONCATENATE(BO$4,$A24),'Výsledková listina'!$O:$O,0)),"",INDEX('Výsledková listina'!$C:$C,MATCH(CONCATENATE(BO$4,$A24),'Výsledková listina'!$O:$O,0),1))</f>
      </c>
      <c r="BP24" s="52">
        <f>IF(ISNA(MATCH(CONCATENATE(BO$4,$A24),'Výsledková listina'!$O:$O,0)),"",INDEX('Výsledková listina'!$P:$P,MATCH(CONCATENATE(BO$4,$A24),'Výsledková listina'!$O:$O,0),1))</f>
      </c>
      <c r="BQ24" s="4"/>
      <c r="BR24" s="50">
        <f t="shared" si="11"/>
      </c>
      <c r="BS24" s="69"/>
      <c r="BT24" s="17">
        <f>IF(ISNA(MATCH(CONCATENATE(BT$4,$A24),'Výsledková listina'!$O:$O,0)),"",INDEX('Výsledková listina'!$C:$C,MATCH(CONCATENATE(BT$4,$A24),'Výsledková listina'!$O:$O,0),1))</f>
      </c>
      <c r="BU24" s="52">
        <f>IF(ISNA(MATCH(CONCATENATE(BT$4,$A24),'Výsledková listina'!$O:$O,0)),"",INDEX('Výsledková listina'!$P:$P,MATCH(CONCATENATE(BT$4,$A24),'Výsledková listina'!$O:$O,0),1))</f>
      </c>
      <c r="BV24" s="4"/>
      <c r="BW24" s="50">
        <f t="shared" si="12"/>
      </c>
      <c r="BX24" s="69"/>
      <c r="BY24" s="17">
        <f>IF(ISNA(MATCH(CONCATENATE(BY$4,$A24),'Výsledková listina'!$O:$O,0)),"",INDEX('Výsledková listina'!$C:$C,MATCH(CONCATENATE(BY$4,$A24),'Výsledková listina'!$O:$O,0),1))</f>
      </c>
      <c r="BZ24" s="52">
        <f>IF(ISNA(MATCH(CONCATENATE(BY$4,$A24),'Výsledková listina'!$O:$O,0)),"",INDEX('Výsledková listina'!$P:$P,MATCH(CONCATENATE(BY$4,$A24),'Výsledková listina'!$O:$O,0),1))</f>
      </c>
      <c r="CA24" s="4"/>
      <c r="CB24" s="50">
        <f t="shared" si="13"/>
      </c>
      <c r="CC24" s="69"/>
      <c r="CD24" s="17">
        <f>IF(ISNA(MATCH(CONCATENATE(CD$4,$A24),'Výsledková listina'!$O:$O,0)),"",INDEX('Výsledková listina'!$C:$C,MATCH(CONCATENATE(CD$4,$A24),'Výsledková listina'!$O:$O,0),1))</f>
      </c>
      <c r="CE24" s="52">
        <f>IF(ISNA(MATCH(CONCATENATE(CD$4,$A24),'Výsledková listina'!$O:$O,0)),"",INDEX('Výsledková listina'!$P:$P,MATCH(CONCATENATE(CD$4,$A24),'Výsledková listina'!$O:$O,0),1))</f>
      </c>
      <c r="CF24" s="4"/>
      <c r="CG24" s="50">
        <f t="shared" si="14"/>
      </c>
      <c r="CH24" s="69"/>
    </row>
    <row r="25" spans="1:86" s="10" customFormat="1" ht="34.5" customHeight="1">
      <c r="A25" s="5">
        <v>20</v>
      </c>
      <c r="B25" s="17">
        <f>IF(ISNA(MATCH(CONCATENATE(B$4,$A25),'Výsledková listina'!$O:$O,0)),"",INDEX('Výsledková listina'!$C:$C,MATCH(CONCATENATE(B$4,$A25),'Výsledková listina'!$O:$O,0),1))</f>
      </c>
      <c r="C25" s="52">
        <f>IF(ISNA(MATCH(CONCATENATE(B$4,$A25),'Výsledková listina'!$O:$O,0)),"",INDEX('Výsledková listina'!$P:$P,MATCH(CONCATENATE(B$4,$A25),'Výsledková listina'!$O:$O,0),1))</f>
      </c>
      <c r="D25" s="4"/>
      <c r="E25" s="110"/>
      <c r="F25" s="50">
        <f t="shared" si="0"/>
      </c>
      <c r="G25" s="69"/>
      <c r="H25" s="17">
        <f>IF(ISNA(MATCH(CONCATENATE(H$4,$A25),'Výsledková listina'!$O:$O,0)),"",INDEX('Výsledková listina'!$C:$C,MATCH(CONCATENATE(H$4,$A25),'Výsledková listina'!$O:$O,0),1))</f>
      </c>
      <c r="I25" s="52">
        <f>IF(ISNA(MATCH(CONCATENATE(H$4,$A25),'Výsledková listina'!$O:$O,0)),"",INDEX('Výsledková listina'!$P:$P,MATCH(CONCATENATE(H$4,$A25),'Výsledková listina'!$O:$O,0),1))</f>
      </c>
      <c r="J25" s="4"/>
      <c r="K25" s="110"/>
      <c r="L25" s="50">
        <f t="shared" si="1"/>
      </c>
      <c r="M25" s="69"/>
      <c r="N25" s="17">
        <f>IF(ISNA(MATCH(CONCATENATE(N$4,$A25),'Výsledková listina'!$O:$O,0)),"",INDEX('Výsledková listina'!$C:$C,MATCH(CONCATENATE(N$4,$A25),'Výsledková listina'!$O:$O,0),1))</f>
      </c>
      <c r="O25" s="52">
        <f>IF(ISNA(MATCH(CONCATENATE(N$4,$A25),'Výsledková listina'!$O:$O,0)),"",INDEX('Výsledková listina'!$P:$P,MATCH(CONCATENATE(N$4,$A25),'Výsledková listina'!$O:$O,0),1))</f>
      </c>
      <c r="P25" s="4"/>
      <c r="Q25" s="110"/>
      <c r="R25" s="50">
        <f t="shared" si="2"/>
      </c>
      <c r="S25" s="69"/>
      <c r="T25" s="17">
        <f>IF(ISNA(MATCH(CONCATENATE(T$4,$A25),'Výsledková listina'!$O:$O,0)),"",INDEX('Výsledková listina'!$C:$C,MATCH(CONCATENATE(T$4,$A25),'Výsledková listina'!$O:$O,0),1))</f>
      </c>
      <c r="U25" s="52">
        <f>IF(ISNA(MATCH(CONCATENATE(T$4,$A25),'Výsledková listina'!$O:$O,0)),"",INDEX('Výsledková listina'!$P:$P,MATCH(CONCATENATE(T$4,$A25),'Výsledková listina'!$O:$O,0),1))</f>
      </c>
      <c r="V25" s="4"/>
      <c r="W25" s="110"/>
      <c r="X25" s="50">
        <f t="shared" si="3"/>
      </c>
      <c r="Y25" s="69"/>
      <c r="Z25" s="17">
        <f>IF(ISNA(MATCH(CONCATENATE(Z$4,$A25),'Výsledková listina'!$O:$O,0)),"",INDEX('Výsledková listina'!$C:$C,MATCH(CONCATENATE(Z$4,$A25),'Výsledková listina'!$O:$O,0),1))</f>
      </c>
      <c r="AA25" s="52">
        <f>IF(ISNA(MATCH(CONCATENATE(Z$4,$A25),'Výsledková listina'!$O:$O,0)),"",INDEX('Výsledková listina'!$P:$P,MATCH(CONCATENATE(Z$4,$A25),'Výsledková listina'!$O:$O,0),1))</f>
      </c>
      <c r="AB25" s="4"/>
      <c r="AC25" s="110"/>
      <c r="AD25" s="50">
        <f t="shared" si="4"/>
      </c>
      <c r="AE25" s="69"/>
      <c r="AF25" s="17">
        <f>IF(ISNA(MATCH(CONCATENATE(AF$4,$A25),'Výsledková listina'!$O:$O,0)),"",INDEX('Výsledková listina'!$C:$C,MATCH(CONCATENATE(AF$4,$A25),'Výsledková listina'!$O:$O,0),1))</f>
      </c>
      <c r="AG25" s="52">
        <f>IF(ISNA(MATCH(CONCATENATE(AF$4,$A25),'Výsledková listina'!$O:$O,0)),"",INDEX('Výsledková listina'!$P:$P,MATCH(CONCATENATE(AF$4,$A25),'Výsledková listina'!$O:$O,0),1))</f>
      </c>
      <c r="AH25" s="4"/>
      <c r="AI25" s="110"/>
      <c r="AJ25" s="50">
        <f t="shared" si="5"/>
      </c>
      <c r="AK25" s="69"/>
      <c r="AL25" s="17">
        <f>IF(ISNA(MATCH(CONCATENATE(AL$4,$A25),'Výsledková listina'!$O:$O,0)),"",INDEX('Výsledková listina'!$C:$C,MATCH(CONCATENATE(AL$4,$A25),'Výsledková listina'!$O:$O,0),1))</f>
      </c>
      <c r="AM25" s="52">
        <f>IF(ISNA(MATCH(CONCATENATE(AL$4,$A25),'Výsledková listina'!$O:$O,0)),"",INDEX('Výsledková listina'!$P:$P,MATCH(CONCATENATE(AL$4,$A25),'Výsledková listina'!$O:$O,0),1))</f>
      </c>
      <c r="AN25" s="4"/>
      <c r="AO25" s="110"/>
      <c r="AP25" s="50">
        <f t="shared" si="6"/>
      </c>
      <c r="AQ25" s="69"/>
      <c r="AR25" s="17">
        <f>IF(ISNA(MATCH(CONCATENATE(AR$4,$A25),'Výsledková listina'!$O:$O,0)),"",INDEX('Výsledková listina'!$C:$C,MATCH(CONCATENATE(AR$4,$A25),'Výsledková listina'!$O:$O,0),1))</f>
      </c>
      <c r="AS25" s="52">
        <f>IF(ISNA(MATCH(CONCATENATE(AR$4,$A25),'Výsledková listina'!$O:$O,0)),"",INDEX('Výsledková listina'!$P:$P,MATCH(CONCATENATE(AR$4,$A25),'Výsledková listina'!$O:$O,0),1))</f>
      </c>
      <c r="AT25" s="4"/>
      <c r="AU25" s="110"/>
      <c r="AV25" s="50">
        <f t="shared" si="7"/>
      </c>
      <c r="AW25" s="69"/>
      <c r="AX25" s="17">
        <f>IF(ISNA(MATCH(CONCATENATE(AX$4,$A25),'Výsledková listina'!$O:$O,0)),"",INDEX('Výsledková listina'!$C:$C,MATCH(CONCATENATE(AX$4,$A25),'Výsledková listina'!$O:$O,0),1))</f>
      </c>
      <c r="AY25" s="52">
        <f>IF(ISNA(MATCH(CONCATENATE(AX$4,$A25),'Výsledková listina'!$O:$O,0)),"",INDEX('Výsledková listina'!$P:$P,MATCH(CONCATENATE(AX$4,$A25),'Výsledková listina'!$O:$O,0),1))</f>
      </c>
      <c r="AZ25" s="4"/>
      <c r="BA25" s="110"/>
      <c r="BB25" s="50">
        <f t="shared" si="8"/>
      </c>
      <c r="BC25" s="69"/>
      <c r="BD25" s="17">
        <f>IF(ISNA(MATCH(CONCATENATE(BD$4,$A25),'Výsledková listina'!$O:$O,0)),"",INDEX('Výsledková listina'!$C:$C,MATCH(CONCATENATE(BD$4,$A25),'Výsledková listina'!$O:$O,0),1))</f>
      </c>
      <c r="BE25" s="52">
        <f>IF(ISNA(MATCH(CONCATENATE(BD$4,$A25),'Výsledková listina'!$O:$O,0)),"",INDEX('Výsledková listina'!$P:$P,MATCH(CONCATENATE(BD$4,$A25),'Výsledková listina'!$O:$O,0),1))</f>
      </c>
      <c r="BF25" s="4"/>
      <c r="BG25" s="110"/>
      <c r="BH25" s="50">
        <f t="shared" si="9"/>
      </c>
      <c r="BI25" s="69"/>
      <c r="BJ25" s="17">
        <f>IF(ISNA(MATCH(CONCATENATE(BJ$4,$A25),'Výsledková listina'!$O:$O,0)),"",INDEX('Výsledková listina'!$C:$C,MATCH(CONCATENATE(BJ$4,$A25),'Výsledková listina'!$O:$O,0),1))</f>
      </c>
      <c r="BK25" s="52">
        <f>IF(ISNA(MATCH(CONCATENATE(BJ$4,$A25),'Výsledková listina'!$O:$O,0)),"",INDEX('Výsledková listina'!$P:$P,MATCH(CONCATENATE(BJ$4,$A25),'Výsledková listina'!$O:$O,0),1))</f>
      </c>
      <c r="BL25" s="4"/>
      <c r="BM25" s="50">
        <f t="shared" si="10"/>
      </c>
      <c r="BN25" s="69"/>
      <c r="BO25" s="17">
        <f>IF(ISNA(MATCH(CONCATENATE(BO$4,$A25),'Výsledková listina'!$O:$O,0)),"",INDEX('Výsledková listina'!$C:$C,MATCH(CONCATENATE(BO$4,$A25),'Výsledková listina'!$O:$O,0),1))</f>
      </c>
      <c r="BP25" s="52">
        <f>IF(ISNA(MATCH(CONCATENATE(BO$4,$A25),'Výsledková listina'!$O:$O,0)),"",INDEX('Výsledková listina'!$P:$P,MATCH(CONCATENATE(BO$4,$A25),'Výsledková listina'!$O:$O,0),1))</f>
      </c>
      <c r="BQ25" s="4"/>
      <c r="BR25" s="50">
        <f t="shared" si="11"/>
      </c>
      <c r="BS25" s="69"/>
      <c r="BT25" s="17">
        <f>IF(ISNA(MATCH(CONCATENATE(BT$4,$A25),'Výsledková listina'!$O:$O,0)),"",INDEX('Výsledková listina'!$C:$C,MATCH(CONCATENATE(BT$4,$A25),'Výsledková listina'!$O:$O,0),1))</f>
      </c>
      <c r="BU25" s="52">
        <f>IF(ISNA(MATCH(CONCATENATE(BT$4,$A25),'Výsledková listina'!$O:$O,0)),"",INDEX('Výsledková listina'!$P:$P,MATCH(CONCATENATE(BT$4,$A25),'Výsledková listina'!$O:$O,0),1))</f>
      </c>
      <c r="BV25" s="4"/>
      <c r="BW25" s="50">
        <f t="shared" si="12"/>
      </c>
      <c r="BX25" s="69"/>
      <c r="BY25" s="17">
        <f>IF(ISNA(MATCH(CONCATENATE(BY$4,$A25),'Výsledková listina'!$O:$O,0)),"",INDEX('Výsledková listina'!$C:$C,MATCH(CONCATENATE(BY$4,$A25),'Výsledková listina'!$O:$O,0),1))</f>
      </c>
      <c r="BZ25" s="52">
        <f>IF(ISNA(MATCH(CONCATENATE(BY$4,$A25),'Výsledková listina'!$O:$O,0)),"",INDEX('Výsledková listina'!$P:$P,MATCH(CONCATENATE(BY$4,$A25),'Výsledková listina'!$O:$O,0),1))</f>
      </c>
      <c r="CA25" s="4"/>
      <c r="CB25" s="50">
        <f t="shared" si="13"/>
      </c>
      <c r="CC25" s="69"/>
      <c r="CD25" s="17">
        <f>IF(ISNA(MATCH(CONCATENATE(CD$4,$A25),'Výsledková listina'!$O:$O,0)),"",INDEX('Výsledková listina'!$C:$C,MATCH(CONCATENATE(CD$4,$A25),'Výsledková listina'!$O:$O,0),1))</f>
      </c>
      <c r="CE25" s="52">
        <f>IF(ISNA(MATCH(CONCATENATE(CD$4,$A25),'Výsledková listina'!$O:$O,0)),"",INDEX('Výsledková listina'!$P:$P,MATCH(CONCATENATE(CD$4,$A25),'Výsledková listina'!$O:$O,0),1))</f>
      </c>
      <c r="CF25" s="4"/>
      <c r="CG25" s="50">
        <f t="shared" si="14"/>
      </c>
      <c r="CH25" s="69"/>
    </row>
    <row r="26" spans="1:86" s="10" customFormat="1" ht="34.5" customHeight="1">
      <c r="A26" s="5">
        <v>21</v>
      </c>
      <c r="B26" s="17">
        <f>IF(ISNA(MATCH(CONCATENATE(B$4,$A26),'Výsledková listina'!$O:$O,0)),"",INDEX('Výsledková listina'!$C:$C,MATCH(CONCATENATE(B$4,$A26),'Výsledková listina'!$O:$O,0),1))</f>
      </c>
      <c r="C26" s="52">
        <f>IF(ISNA(MATCH(CONCATENATE(B$4,$A26),'Výsledková listina'!$O:$O,0)),"",INDEX('Výsledková listina'!$P:$P,MATCH(CONCATENATE(B$4,$A26),'Výsledková listina'!$O:$O,0),1))</f>
      </c>
      <c r="D26" s="4"/>
      <c r="E26" s="110"/>
      <c r="F26" s="50">
        <f t="shared" si="0"/>
      </c>
      <c r="G26" s="69"/>
      <c r="H26" s="17">
        <f>IF(ISNA(MATCH(CONCATENATE(H$4,$A26),'Výsledková listina'!$O:$O,0)),"",INDEX('Výsledková listina'!$C:$C,MATCH(CONCATENATE(H$4,$A26),'Výsledková listina'!$O:$O,0),1))</f>
      </c>
      <c r="I26" s="52">
        <f>IF(ISNA(MATCH(CONCATENATE(H$4,$A26),'Výsledková listina'!$O:$O,0)),"",INDEX('Výsledková listina'!$P:$P,MATCH(CONCATENATE(H$4,$A26),'Výsledková listina'!$O:$O,0),1))</f>
      </c>
      <c r="J26" s="4"/>
      <c r="K26" s="110"/>
      <c r="L26" s="50">
        <f t="shared" si="1"/>
      </c>
      <c r="M26" s="69"/>
      <c r="N26" s="17">
        <f>IF(ISNA(MATCH(CONCATENATE(N$4,$A26),'Výsledková listina'!$O:$O,0)),"",INDEX('Výsledková listina'!$C:$C,MATCH(CONCATENATE(N$4,$A26),'Výsledková listina'!$O:$O,0),1))</f>
      </c>
      <c r="O26" s="52">
        <f>IF(ISNA(MATCH(CONCATENATE(N$4,$A26),'Výsledková listina'!$O:$O,0)),"",INDEX('Výsledková listina'!$P:$P,MATCH(CONCATENATE(N$4,$A26),'Výsledková listina'!$O:$O,0),1))</f>
      </c>
      <c r="P26" s="4"/>
      <c r="Q26" s="110"/>
      <c r="R26" s="50">
        <f t="shared" si="2"/>
      </c>
      <c r="S26" s="69"/>
      <c r="T26" s="17">
        <f>IF(ISNA(MATCH(CONCATENATE(T$4,$A26),'Výsledková listina'!$O:$O,0)),"",INDEX('Výsledková listina'!$C:$C,MATCH(CONCATENATE(T$4,$A26),'Výsledková listina'!$O:$O,0),1))</f>
      </c>
      <c r="U26" s="52">
        <f>IF(ISNA(MATCH(CONCATENATE(T$4,$A26),'Výsledková listina'!$O:$O,0)),"",INDEX('Výsledková listina'!$P:$P,MATCH(CONCATENATE(T$4,$A26),'Výsledková listina'!$O:$O,0),1))</f>
      </c>
      <c r="V26" s="4"/>
      <c r="W26" s="110"/>
      <c r="X26" s="50">
        <f t="shared" si="3"/>
      </c>
      <c r="Y26" s="69"/>
      <c r="Z26" s="17">
        <f>IF(ISNA(MATCH(CONCATENATE(Z$4,$A26),'Výsledková listina'!$O:$O,0)),"",INDEX('Výsledková listina'!$C:$C,MATCH(CONCATENATE(Z$4,$A26),'Výsledková listina'!$O:$O,0),1))</f>
      </c>
      <c r="AA26" s="52">
        <f>IF(ISNA(MATCH(CONCATENATE(Z$4,$A26),'Výsledková listina'!$O:$O,0)),"",INDEX('Výsledková listina'!$P:$P,MATCH(CONCATENATE(Z$4,$A26),'Výsledková listina'!$O:$O,0),1))</f>
      </c>
      <c r="AB26" s="4"/>
      <c r="AC26" s="110"/>
      <c r="AD26" s="50">
        <f t="shared" si="4"/>
      </c>
      <c r="AE26" s="69"/>
      <c r="AF26" s="17">
        <f>IF(ISNA(MATCH(CONCATENATE(AF$4,$A26),'Výsledková listina'!$O:$O,0)),"",INDEX('Výsledková listina'!$C:$C,MATCH(CONCATENATE(AF$4,$A26),'Výsledková listina'!$O:$O,0),1))</f>
      </c>
      <c r="AG26" s="52">
        <f>IF(ISNA(MATCH(CONCATENATE(AF$4,$A26),'Výsledková listina'!$O:$O,0)),"",INDEX('Výsledková listina'!$P:$P,MATCH(CONCATENATE(AF$4,$A26),'Výsledková listina'!$O:$O,0),1))</f>
      </c>
      <c r="AH26" s="4"/>
      <c r="AI26" s="110"/>
      <c r="AJ26" s="50">
        <f t="shared" si="5"/>
      </c>
      <c r="AK26" s="69"/>
      <c r="AL26" s="17">
        <f>IF(ISNA(MATCH(CONCATENATE(AL$4,$A26),'Výsledková listina'!$O:$O,0)),"",INDEX('Výsledková listina'!$C:$C,MATCH(CONCATENATE(AL$4,$A26),'Výsledková listina'!$O:$O,0),1))</f>
      </c>
      <c r="AM26" s="52">
        <f>IF(ISNA(MATCH(CONCATENATE(AL$4,$A26),'Výsledková listina'!$O:$O,0)),"",INDEX('Výsledková listina'!$P:$P,MATCH(CONCATENATE(AL$4,$A26),'Výsledková listina'!$O:$O,0),1))</f>
      </c>
      <c r="AN26" s="4"/>
      <c r="AO26" s="110"/>
      <c r="AP26" s="50">
        <f t="shared" si="6"/>
      </c>
      <c r="AQ26" s="69"/>
      <c r="AR26" s="17">
        <f>IF(ISNA(MATCH(CONCATENATE(AR$4,$A26),'Výsledková listina'!$O:$O,0)),"",INDEX('Výsledková listina'!$C:$C,MATCH(CONCATENATE(AR$4,$A26),'Výsledková listina'!$O:$O,0),1))</f>
      </c>
      <c r="AS26" s="52">
        <f>IF(ISNA(MATCH(CONCATENATE(AR$4,$A26),'Výsledková listina'!$O:$O,0)),"",INDEX('Výsledková listina'!$P:$P,MATCH(CONCATENATE(AR$4,$A26),'Výsledková listina'!$O:$O,0),1))</f>
      </c>
      <c r="AT26" s="4"/>
      <c r="AU26" s="110"/>
      <c r="AV26" s="50">
        <f t="shared" si="7"/>
      </c>
      <c r="AW26" s="69"/>
      <c r="AX26" s="17">
        <f>IF(ISNA(MATCH(CONCATENATE(AX$4,$A26),'Výsledková listina'!$O:$O,0)),"",INDEX('Výsledková listina'!$C:$C,MATCH(CONCATENATE(AX$4,$A26),'Výsledková listina'!$O:$O,0),1))</f>
      </c>
      <c r="AY26" s="52">
        <f>IF(ISNA(MATCH(CONCATENATE(AX$4,$A26),'Výsledková listina'!$O:$O,0)),"",INDEX('Výsledková listina'!$P:$P,MATCH(CONCATENATE(AX$4,$A26),'Výsledková listina'!$O:$O,0),1))</f>
      </c>
      <c r="AZ26" s="4"/>
      <c r="BA26" s="110"/>
      <c r="BB26" s="50">
        <f t="shared" si="8"/>
      </c>
      <c r="BC26" s="69"/>
      <c r="BD26" s="17">
        <f>IF(ISNA(MATCH(CONCATENATE(BD$4,$A26),'Výsledková listina'!$O:$O,0)),"",INDEX('Výsledková listina'!$C:$C,MATCH(CONCATENATE(BD$4,$A26),'Výsledková listina'!$O:$O,0),1))</f>
      </c>
      <c r="BE26" s="52">
        <f>IF(ISNA(MATCH(CONCATENATE(BD$4,$A26),'Výsledková listina'!$O:$O,0)),"",INDEX('Výsledková listina'!$P:$P,MATCH(CONCATENATE(BD$4,$A26),'Výsledková listina'!$O:$O,0),1))</f>
      </c>
      <c r="BF26" s="4"/>
      <c r="BG26" s="110"/>
      <c r="BH26" s="50">
        <f t="shared" si="9"/>
      </c>
      <c r="BI26" s="69"/>
      <c r="BJ26" s="17">
        <f>IF(ISNA(MATCH(CONCATENATE(BJ$4,$A26),'Výsledková listina'!$O:$O,0)),"",INDEX('Výsledková listina'!$C:$C,MATCH(CONCATENATE(BJ$4,$A26),'Výsledková listina'!$O:$O,0),1))</f>
      </c>
      <c r="BK26" s="52">
        <f>IF(ISNA(MATCH(CONCATENATE(BJ$4,$A26),'Výsledková listina'!$O:$O,0)),"",INDEX('Výsledková listina'!$P:$P,MATCH(CONCATENATE(BJ$4,$A26),'Výsledková listina'!$O:$O,0),1))</f>
      </c>
      <c r="BL26" s="4"/>
      <c r="BM26" s="50">
        <f t="shared" si="10"/>
      </c>
      <c r="BN26" s="69"/>
      <c r="BO26" s="17">
        <f>IF(ISNA(MATCH(CONCATENATE(BO$4,$A26),'Výsledková listina'!$O:$O,0)),"",INDEX('Výsledková listina'!$C:$C,MATCH(CONCATENATE(BO$4,$A26),'Výsledková listina'!$O:$O,0),1))</f>
      </c>
      <c r="BP26" s="52">
        <f>IF(ISNA(MATCH(CONCATENATE(BO$4,$A26),'Výsledková listina'!$O:$O,0)),"",INDEX('Výsledková listina'!$P:$P,MATCH(CONCATENATE(BO$4,$A26),'Výsledková listina'!$O:$O,0),1))</f>
      </c>
      <c r="BQ26" s="4"/>
      <c r="BR26" s="50">
        <f t="shared" si="11"/>
      </c>
      <c r="BS26" s="69"/>
      <c r="BT26" s="17">
        <f>IF(ISNA(MATCH(CONCATENATE(BT$4,$A26),'Výsledková listina'!$O:$O,0)),"",INDEX('Výsledková listina'!$C:$C,MATCH(CONCATENATE(BT$4,$A26),'Výsledková listina'!$O:$O,0),1))</f>
      </c>
      <c r="BU26" s="52">
        <f>IF(ISNA(MATCH(CONCATENATE(BT$4,$A26),'Výsledková listina'!$O:$O,0)),"",INDEX('Výsledková listina'!$P:$P,MATCH(CONCATENATE(BT$4,$A26),'Výsledková listina'!$O:$O,0),1))</f>
      </c>
      <c r="BV26" s="4"/>
      <c r="BW26" s="50">
        <f t="shared" si="12"/>
      </c>
      <c r="BX26" s="69"/>
      <c r="BY26" s="17">
        <f>IF(ISNA(MATCH(CONCATENATE(BY$4,$A26),'Výsledková listina'!$O:$O,0)),"",INDEX('Výsledková listina'!$C:$C,MATCH(CONCATENATE(BY$4,$A26),'Výsledková listina'!$O:$O,0),1))</f>
      </c>
      <c r="BZ26" s="52">
        <f>IF(ISNA(MATCH(CONCATENATE(BY$4,$A26),'Výsledková listina'!$O:$O,0)),"",INDEX('Výsledková listina'!$P:$P,MATCH(CONCATENATE(BY$4,$A26),'Výsledková listina'!$O:$O,0),1))</f>
      </c>
      <c r="CA26" s="4"/>
      <c r="CB26" s="50">
        <f t="shared" si="13"/>
      </c>
      <c r="CC26" s="69"/>
      <c r="CD26" s="17">
        <f>IF(ISNA(MATCH(CONCATENATE(CD$4,$A26),'Výsledková listina'!$O:$O,0)),"",INDEX('Výsledková listina'!$C:$C,MATCH(CONCATENATE(CD$4,$A26),'Výsledková listina'!$O:$O,0),1))</f>
      </c>
      <c r="CE26" s="52">
        <f>IF(ISNA(MATCH(CONCATENATE(CD$4,$A26),'Výsledková listina'!$O:$O,0)),"",INDEX('Výsledková listina'!$P:$P,MATCH(CONCATENATE(CD$4,$A26),'Výsledková listina'!$O:$O,0),1))</f>
      </c>
      <c r="CF26" s="4"/>
      <c r="CG26" s="50">
        <f t="shared" si="14"/>
      </c>
      <c r="CH26" s="69"/>
    </row>
    <row r="27" spans="1:86" s="10" customFormat="1" ht="34.5" customHeight="1">
      <c r="A27" s="5">
        <v>22</v>
      </c>
      <c r="B27" s="17">
        <f>IF(ISNA(MATCH(CONCATENATE(B$4,$A27),'Výsledková listina'!$O:$O,0)),"",INDEX('Výsledková listina'!$C:$C,MATCH(CONCATENATE(B$4,$A27),'Výsledková listina'!$O:$O,0),1))</f>
      </c>
      <c r="C27" s="52">
        <f>IF(ISNA(MATCH(CONCATENATE(B$4,$A27),'Výsledková listina'!$O:$O,0)),"",INDEX('Výsledková listina'!$P:$P,MATCH(CONCATENATE(B$4,$A27),'Výsledková listina'!$O:$O,0),1))</f>
      </c>
      <c r="D27" s="4"/>
      <c r="E27" s="110"/>
      <c r="F27" s="50">
        <f t="shared" si="0"/>
      </c>
      <c r="G27" s="69"/>
      <c r="H27" s="17">
        <f>IF(ISNA(MATCH(CONCATENATE(H$4,$A27),'Výsledková listina'!$O:$O,0)),"",INDEX('Výsledková listina'!$C:$C,MATCH(CONCATENATE(H$4,$A27),'Výsledková listina'!$O:$O,0),1))</f>
      </c>
      <c r="I27" s="52">
        <f>IF(ISNA(MATCH(CONCATENATE(H$4,$A27),'Výsledková listina'!$O:$O,0)),"",INDEX('Výsledková listina'!$P:$P,MATCH(CONCATENATE(H$4,$A27),'Výsledková listina'!$O:$O,0),1))</f>
      </c>
      <c r="J27" s="4"/>
      <c r="K27" s="110"/>
      <c r="L27" s="50">
        <f t="shared" si="1"/>
      </c>
      <c r="M27" s="69"/>
      <c r="N27" s="17">
        <f>IF(ISNA(MATCH(CONCATENATE(N$4,$A27),'Výsledková listina'!$O:$O,0)),"",INDEX('Výsledková listina'!$C:$C,MATCH(CONCATENATE(N$4,$A27),'Výsledková listina'!$O:$O,0),1))</f>
      </c>
      <c r="O27" s="52">
        <f>IF(ISNA(MATCH(CONCATENATE(N$4,$A27),'Výsledková listina'!$O:$O,0)),"",INDEX('Výsledková listina'!$P:$P,MATCH(CONCATENATE(N$4,$A27),'Výsledková listina'!$O:$O,0),1))</f>
      </c>
      <c r="P27" s="4"/>
      <c r="Q27" s="110"/>
      <c r="R27" s="50">
        <f t="shared" si="2"/>
      </c>
      <c r="S27" s="69"/>
      <c r="T27" s="17">
        <f>IF(ISNA(MATCH(CONCATENATE(T$4,$A27),'Výsledková listina'!$O:$O,0)),"",INDEX('Výsledková listina'!$C:$C,MATCH(CONCATENATE(T$4,$A27),'Výsledková listina'!$O:$O,0),1))</f>
      </c>
      <c r="U27" s="52">
        <f>IF(ISNA(MATCH(CONCATENATE(T$4,$A27),'Výsledková listina'!$O:$O,0)),"",INDEX('Výsledková listina'!$P:$P,MATCH(CONCATENATE(T$4,$A27),'Výsledková listina'!$O:$O,0),1))</f>
      </c>
      <c r="V27" s="4"/>
      <c r="W27" s="110"/>
      <c r="X27" s="50">
        <f t="shared" si="3"/>
      </c>
      <c r="Y27" s="69"/>
      <c r="Z27" s="17">
        <f>IF(ISNA(MATCH(CONCATENATE(Z$4,$A27),'Výsledková listina'!$O:$O,0)),"",INDEX('Výsledková listina'!$C:$C,MATCH(CONCATENATE(Z$4,$A27),'Výsledková listina'!$O:$O,0),1))</f>
      </c>
      <c r="AA27" s="52">
        <f>IF(ISNA(MATCH(CONCATENATE(Z$4,$A27),'Výsledková listina'!$O:$O,0)),"",INDEX('Výsledková listina'!$P:$P,MATCH(CONCATENATE(Z$4,$A27),'Výsledková listina'!$O:$O,0),1))</f>
      </c>
      <c r="AB27" s="4"/>
      <c r="AC27" s="110"/>
      <c r="AD27" s="50">
        <f t="shared" si="4"/>
      </c>
      <c r="AE27" s="69"/>
      <c r="AF27" s="17">
        <f>IF(ISNA(MATCH(CONCATENATE(AF$4,$A27),'Výsledková listina'!$O:$O,0)),"",INDEX('Výsledková listina'!$C:$C,MATCH(CONCATENATE(AF$4,$A27),'Výsledková listina'!$O:$O,0),1))</f>
      </c>
      <c r="AG27" s="52">
        <f>IF(ISNA(MATCH(CONCATENATE(AF$4,$A27),'Výsledková listina'!$O:$O,0)),"",INDEX('Výsledková listina'!$P:$P,MATCH(CONCATENATE(AF$4,$A27),'Výsledková listina'!$O:$O,0),1))</f>
      </c>
      <c r="AH27" s="4"/>
      <c r="AI27" s="110"/>
      <c r="AJ27" s="50">
        <f t="shared" si="5"/>
      </c>
      <c r="AK27" s="69"/>
      <c r="AL27" s="17">
        <f>IF(ISNA(MATCH(CONCATENATE(AL$4,$A27),'Výsledková listina'!$O:$O,0)),"",INDEX('Výsledková listina'!$C:$C,MATCH(CONCATENATE(AL$4,$A27),'Výsledková listina'!$O:$O,0),1))</f>
      </c>
      <c r="AM27" s="52">
        <f>IF(ISNA(MATCH(CONCATENATE(AL$4,$A27),'Výsledková listina'!$O:$O,0)),"",INDEX('Výsledková listina'!$P:$P,MATCH(CONCATENATE(AL$4,$A27),'Výsledková listina'!$O:$O,0),1))</f>
      </c>
      <c r="AN27" s="4"/>
      <c r="AO27" s="110"/>
      <c r="AP27" s="50">
        <f t="shared" si="6"/>
      </c>
      <c r="AQ27" s="69"/>
      <c r="AR27" s="17">
        <f>IF(ISNA(MATCH(CONCATENATE(AR$4,$A27),'Výsledková listina'!$O:$O,0)),"",INDEX('Výsledková listina'!$C:$C,MATCH(CONCATENATE(AR$4,$A27),'Výsledková listina'!$O:$O,0),1))</f>
      </c>
      <c r="AS27" s="52">
        <f>IF(ISNA(MATCH(CONCATENATE(AR$4,$A27),'Výsledková listina'!$O:$O,0)),"",INDEX('Výsledková listina'!$P:$P,MATCH(CONCATENATE(AR$4,$A27),'Výsledková listina'!$O:$O,0),1))</f>
      </c>
      <c r="AT27" s="4"/>
      <c r="AU27" s="110"/>
      <c r="AV27" s="50">
        <f t="shared" si="7"/>
      </c>
      <c r="AW27" s="69"/>
      <c r="AX27" s="17">
        <f>IF(ISNA(MATCH(CONCATENATE(AX$4,$A27),'Výsledková listina'!$O:$O,0)),"",INDEX('Výsledková listina'!$C:$C,MATCH(CONCATENATE(AX$4,$A27),'Výsledková listina'!$O:$O,0),1))</f>
      </c>
      <c r="AY27" s="52">
        <f>IF(ISNA(MATCH(CONCATENATE(AX$4,$A27),'Výsledková listina'!$O:$O,0)),"",INDEX('Výsledková listina'!$P:$P,MATCH(CONCATENATE(AX$4,$A27),'Výsledková listina'!$O:$O,0),1))</f>
      </c>
      <c r="AZ27" s="4"/>
      <c r="BA27" s="110"/>
      <c r="BB27" s="50">
        <f t="shared" si="8"/>
      </c>
      <c r="BC27" s="69"/>
      <c r="BD27" s="17">
        <f>IF(ISNA(MATCH(CONCATENATE(BD$4,$A27),'Výsledková listina'!$O:$O,0)),"",INDEX('Výsledková listina'!$C:$C,MATCH(CONCATENATE(BD$4,$A27),'Výsledková listina'!$O:$O,0),1))</f>
      </c>
      <c r="BE27" s="52">
        <f>IF(ISNA(MATCH(CONCATENATE(BD$4,$A27),'Výsledková listina'!$O:$O,0)),"",INDEX('Výsledková listina'!$P:$P,MATCH(CONCATENATE(BD$4,$A27),'Výsledková listina'!$O:$O,0),1))</f>
      </c>
      <c r="BF27" s="4"/>
      <c r="BG27" s="110"/>
      <c r="BH27" s="50">
        <f t="shared" si="9"/>
      </c>
      <c r="BI27" s="69"/>
      <c r="BJ27" s="17">
        <f>IF(ISNA(MATCH(CONCATENATE(BJ$4,$A27),'Výsledková listina'!$O:$O,0)),"",INDEX('Výsledková listina'!$C:$C,MATCH(CONCATENATE(BJ$4,$A27),'Výsledková listina'!$O:$O,0),1))</f>
      </c>
      <c r="BK27" s="52">
        <f>IF(ISNA(MATCH(CONCATENATE(BJ$4,$A27),'Výsledková listina'!$O:$O,0)),"",INDEX('Výsledková listina'!$P:$P,MATCH(CONCATENATE(BJ$4,$A27),'Výsledková listina'!$O:$O,0),1))</f>
      </c>
      <c r="BL27" s="4"/>
      <c r="BM27" s="50">
        <f t="shared" si="10"/>
      </c>
      <c r="BN27" s="69"/>
      <c r="BO27" s="17">
        <f>IF(ISNA(MATCH(CONCATENATE(BO$4,$A27),'Výsledková listina'!$O:$O,0)),"",INDEX('Výsledková listina'!$C:$C,MATCH(CONCATENATE(BO$4,$A27),'Výsledková listina'!$O:$O,0),1))</f>
      </c>
      <c r="BP27" s="52">
        <f>IF(ISNA(MATCH(CONCATENATE(BO$4,$A27),'Výsledková listina'!$O:$O,0)),"",INDEX('Výsledková listina'!$P:$P,MATCH(CONCATENATE(BO$4,$A27),'Výsledková listina'!$O:$O,0),1))</f>
      </c>
      <c r="BQ27" s="4"/>
      <c r="BR27" s="50">
        <f t="shared" si="11"/>
      </c>
      <c r="BS27" s="69"/>
      <c r="BT27" s="17">
        <f>IF(ISNA(MATCH(CONCATENATE(BT$4,$A27),'Výsledková listina'!$O:$O,0)),"",INDEX('Výsledková listina'!$C:$C,MATCH(CONCATENATE(BT$4,$A27),'Výsledková listina'!$O:$O,0),1))</f>
      </c>
      <c r="BU27" s="52">
        <f>IF(ISNA(MATCH(CONCATENATE(BT$4,$A27),'Výsledková listina'!$O:$O,0)),"",INDEX('Výsledková listina'!$P:$P,MATCH(CONCATENATE(BT$4,$A27),'Výsledková listina'!$O:$O,0),1))</f>
      </c>
      <c r="BV27" s="4"/>
      <c r="BW27" s="50">
        <f t="shared" si="12"/>
      </c>
      <c r="BX27" s="69"/>
      <c r="BY27" s="17">
        <f>IF(ISNA(MATCH(CONCATENATE(BY$4,$A27),'Výsledková listina'!$O:$O,0)),"",INDEX('Výsledková listina'!$C:$C,MATCH(CONCATENATE(BY$4,$A27),'Výsledková listina'!$O:$O,0),1))</f>
      </c>
      <c r="BZ27" s="52">
        <f>IF(ISNA(MATCH(CONCATENATE(BY$4,$A27),'Výsledková listina'!$O:$O,0)),"",INDEX('Výsledková listina'!$P:$P,MATCH(CONCATENATE(BY$4,$A27),'Výsledková listina'!$O:$O,0),1))</f>
      </c>
      <c r="CA27" s="4"/>
      <c r="CB27" s="50">
        <f t="shared" si="13"/>
      </c>
      <c r="CC27" s="69"/>
      <c r="CD27" s="17">
        <f>IF(ISNA(MATCH(CONCATENATE(CD$4,$A27),'Výsledková listina'!$O:$O,0)),"",INDEX('Výsledková listina'!$C:$C,MATCH(CONCATENATE(CD$4,$A27),'Výsledková listina'!$O:$O,0),1))</f>
      </c>
      <c r="CE27" s="52">
        <f>IF(ISNA(MATCH(CONCATENATE(CD$4,$A27),'Výsledková listina'!$O:$O,0)),"",INDEX('Výsledková listina'!$P:$P,MATCH(CONCATENATE(CD$4,$A27),'Výsledková listina'!$O:$O,0),1))</f>
      </c>
      <c r="CF27" s="4"/>
      <c r="CG27" s="50">
        <f t="shared" si="14"/>
      </c>
      <c r="CH27" s="69"/>
    </row>
    <row r="28" spans="1:86" s="10" customFormat="1" ht="34.5" customHeight="1">
      <c r="A28" s="5">
        <v>23</v>
      </c>
      <c r="B28" s="17">
        <f>IF(ISNA(MATCH(CONCATENATE(B$4,$A28),'Výsledková listina'!$O:$O,0)),"",INDEX('Výsledková listina'!$C:$C,MATCH(CONCATENATE(B$4,$A28),'Výsledková listina'!$O:$O,0),1))</f>
      </c>
      <c r="C28" s="52">
        <f>IF(ISNA(MATCH(CONCATENATE(B$4,$A28),'Výsledková listina'!$O:$O,0)),"",INDEX('Výsledková listina'!$P:$P,MATCH(CONCATENATE(B$4,$A28),'Výsledková listina'!$O:$O,0),1))</f>
      </c>
      <c r="D28" s="4"/>
      <c r="E28" s="110"/>
      <c r="F28" s="50">
        <f t="shared" si="0"/>
      </c>
      <c r="G28" s="69"/>
      <c r="H28" s="17">
        <f>IF(ISNA(MATCH(CONCATENATE(H$4,$A28),'Výsledková listina'!$O:$O,0)),"",INDEX('Výsledková listina'!$C:$C,MATCH(CONCATENATE(H$4,$A28),'Výsledková listina'!$O:$O,0),1))</f>
      </c>
      <c r="I28" s="52">
        <f>IF(ISNA(MATCH(CONCATENATE(H$4,$A28),'Výsledková listina'!$O:$O,0)),"",INDEX('Výsledková listina'!$P:$P,MATCH(CONCATENATE(H$4,$A28),'Výsledková listina'!$O:$O,0),1))</f>
      </c>
      <c r="J28" s="4"/>
      <c r="K28" s="110"/>
      <c r="L28" s="50">
        <f t="shared" si="1"/>
      </c>
      <c r="M28" s="69"/>
      <c r="N28" s="17">
        <f>IF(ISNA(MATCH(CONCATENATE(N$4,$A28),'Výsledková listina'!$O:$O,0)),"",INDEX('Výsledková listina'!$C:$C,MATCH(CONCATENATE(N$4,$A28),'Výsledková listina'!$O:$O,0),1))</f>
      </c>
      <c r="O28" s="52">
        <f>IF(ISNA(MATCH(CONCATENATE(N$4,$A28),'Výsledková listina'!$O:$O,0)),"",INDEX('Výsledková listina'!$P:$P,MATCH(CONCATENATE(N$4,$A28),'Výsledková listina'!$O:$O,0),1))</f>
      </c>
      <c r="P28" s="4"/>
      <c r="Q28" s="110"/>
      <c r="R28" s="50">
        <f t="shared" si="2"/>
      </c>
      <c r="S28" s="69"/>
      <c r="T28" s="17">
        <f>IF(ISNA(MATCH(CONCATENATE(T$4,$A28),'Výsledková listina'!$O:$O,0)),"",INDEX('Výsledková listina'!$C:$C,MATCH(CONCATENATE(T$4,$A28),'Výsledková listina'!$O:$O,0),1))</f>
      </c>
      <c r="U28" s="52">
        <f>IF(ISNA(MATCH(CONCATENATE(T$4,$A28),'Výsledková listina'!$O:$O,0)),"",INDEX('Výsledková listina'!$P:$P,MATCH(CONCATENATE(T$4,$A28),'Výsledková listina'!$O:$O,0),1))</f>
      </c>
      <c r="V28" s="4"/>
      <c r="W28" s="110"/>
      <c r="X28" s="50">
        <f t="shared" si="3"/>
      </c>
      <c r="Y28" s="69"/>
      <c r="Z28" s="17">
        <f>IF(ISNA(MATCH(CONCATENATE(Z$4,$A28),'Výsledková listina'!$O:$O,0)),"",INDEX('Výsledková listina'!$C:$C,MATCH(CONCATENATE(Z$4,$A28),'Výsledková listina'!$O:$O,0),1))</f>
      </c>
      <c r="AA28" s="52">
        <f>IF(ISNA(MATCH(CONCATENATE(Z$4,$A28),'Výsledková listina'!$O:$O,0)),"",INDEX('Výsledková listina'!$P:$P,MATCH(CONCATENATE(Z$4,$A28),'Výsledková listina'!$O:$O,0),1))</f>
      </c>
      <c r="AB28" s="4"/>
      <c r="AC28" s="110"/>
      <c r="AD28" s="50">
        <f t="shared" si="4"/>
      </c>
      <c r="AE28" s="69"/>
      <c r="AF28" s="17">
        <f>IF(ISNA(MATCH(CONCATENATE(AF$4,$A28),'Výsledková listina'!$O:$O,0)),"",INDEX('Výsledková listina'!$C:$C,MATCH(CONCATENATE(AF$4,$A28),'Výsledková listina'!$O:$O,0),1))</f>
      </c>
      <c r="AG28" s="52">
        <f>IF(ISNA(MATCH(CONCATENATE(AF$4,$A28),'Výsledková listina'!$O:$O,0)),"",INDEX('Výsledková listina'!$P:$P,MATCH(CONCATENATE(AF$4,$A28),'Výsledková listina'!$O:$O,0),1))</f>
      </c>
      <c r="AH28" s="4"/>
      <c r="AI28" s="110"/>
      <c r="AJ28" s="50">
        <f t="shared" si="5"/>
      </c>
      <c r="AK28" s="69"/>
      <c r="AL28" s="17">
        <f>IF(ISNA(MATCH(CONCATENATE(AL$4,$A28),'Výsledková listina'!$O:$O,0)),"",INDEX('Výsledková listina'!$C:$C,MATCH(CONCATENATE(AL$4,$A28),'Výsledková listina'!$O:$O,0),1))</f>
      </c>
      <c r="AM28" s="52">
        <f>IF(ISNA(MATCH(CONCATENATE(AL$4,$A28),'Výsledková listina'!$O:$O,0)),"",INDEX('Výsledková listina'!$P:$P,MATCH(CONCATENATE(AL$4,$A28),'Výsledková listina'!$O:$O,0),1))</f>
      </c>
      <c r="AN28" s="4"/>
      <c r="AO28" s="110"/>
      <c r="AP28" s="50">
        <f t="shared" si="6"/>
      </c>
      <c r="AQ28" s="69"/>
      <c r="AR28" s="17">
        <f>IF(ISNA(MATCH(CONCATENATE(AR$4,$A28),'Výsledková listina'!$O:$O,0)),"",INDEX('Výsledková listina'!$C:$C,MATCH(CONCATENATE(AR$4,$A28),'Výsledková listina'!$O:$O,0),1))</f>
      </c>
      <c r="AS28" s="52">
        <f>IF(ISNA(MATCH(CONCATENATE(AR$4,$A28),'Výsledková listina'!$O:$O,0)),"",INDEX('Výsledková listina'!$P:$P,MATCH(CONCATENATE(AR$4,$A28),'Výsledková listina'!$O:$O,0),1))</f>
      </c>
      <c r="AT28" s="4"/>
      <c r="AU28" s="110"/>
      <c r="AV28" s="50">
        <f t="shared" si="7"/>
      </c>
      <c r="AW28" s="69"/>
      <c r="AX28" s="17">
        <f>IF(ISNA(MATCH(CONCATENATE(AX$4,$A28),'Výsledková listina'!$O:$O,0)),"",INDEX('Výsledková listina'!$C:$C,MATCH(CONCATENATE(AX$4,$A28),'Výsledková listina'!$O:$O,0),1))</f>
      </c>
      <c r="AY28" s="52">
        <f>IF(ISNA(MATCH(CONCATENATE(AX$4,$A28),'Výsledková listina'!$O:$O,0)),"",INDEX('Výsledková listina'!$P:$P,MATCH(CONCATENATE(AX$4,$A28),'Výsledková listina'!$O:$O,0),1))</f>
      </c>
      <c r="AZ28" s="4"/>
      <c r="BA28" s="110"/>
      <c r="BB28" s="50">
        <f t="shared" si="8"/>
      </c>
      <c r="BC28" s="69"/>
      <c r="BD28" s="17">
        <f>IF(ISNA(MATCH(CONCATENATE(BD$4,$A28),'Výsledková listina'!$O:$O,0)),"",INDEX('Výsledková listina'!$C:$C,MATCH(CONCATENATE(BD$4,$A28),'Výsledková listina'!$O:$O,0),1))</f>
      </c>
      <c r="BE28" s="52">
        <f>IF(ISNA(MATCH(CONCATENATE(BD$4,$A28),'Výsledková listina'!$O:$O,0)),"",INDEX('Výsledková listina'!$P:$P,MATCH(CONCATENATE(BD$4,$A28),'Výsledková listina'!$O:$O,0),1))</f>
      </c>
      <c r="BF28" s="4"/>
      <c r="BG28" s="110"/>
      <c r="BH28" s="50">
        <f t="shared" si="9"/>
      </c>
      <c r="BI28" s="69"/>
      <c r="BJ28" s="17">
        <f>IF(ISNA(MATCH(CONCATENATE(BJ$4,$A28),'Výsledková listina'!$O:$O,0)),"",INDEX('Výsledková listina'!$C:$C,MATCH(CONCATENATE(BJ$4,$A28),'Výsledková listina'!$O:$O,0),1))</f>
      </c>
      <c r="BK28" s="52">
        <f>IF(ISNA(MATCH(CONCATENATE(BJ$4,$A28),'Výsledková listina'!$O:$O,0)),"",INDEX('Výsledková listina'!$P:$P,MATCH(CONCATENATE(BJ$4,$A28),'Výsledková listina'!$O:$O,0),1))</f>
      </c>
      <c r="BL28" s="4"/>
      <c r="BM28" s="50">
        <f t="shared" si="10"/>
      </c>
      <c r="BN28" s="69"/>
      <c r="BO28" s="17">
        <f>IF(ISNA(MATCH(CONCATENATE(BO$4,$A28),'Výsledková listina'!$O:$O,0)),"",INDEX('Výsledková listina'!$C:$C,MATCH(CONCATENATE(BO$4,$A28),'Výsledková listina'!$O:$O,0),1))</f>
      </c>
      <c r="BP28" s="52">
        <f>IF(ISNA(MATCH(CONCATENATE(BO$4,$A28),'Výsledková listina'!$O:$O,0)),"",INDEX('Výsledková listina'!$P:$P,MATCH(CONCATENATE(BO$4,$A28),'Výsledková listina'!$O:$O,0),1))</f>
      </c>
      <c r="BQ28" s="4"/>
      <c r="BR28" s="50">
        <f t="shared" si="11"/>
      </c>
      <c r="BS28" s="69"/>
      <c r="BT28" s="17">
        <f>IF(ISNA(MATCH(CONCATENATE(BT$4,$A28),'Výsledková listina'!$O:$O,0)),"",INDEX('Výsledková listina'!$C:$C,MATCH(CONCATENATE(BT$4,$A28),'Výsledková listina'!$O:$O,0),1))</f>
      </c>
      <c r="BU28" s="52">
        <f>IF(ISNA(MATCH(CONCATENATE(BT$4,$A28),'Výsledková listina'!$O:$O,0)),"",INDEX('Výsledková listina'!$P:$P,MATCH(CONCATENATE(BT$4,$A28),'Výsledková listina'!$O:$O,0),1))</f>
      </c>
      <c r="BV28" s="4"/>
      <c r="BW28" s="50">
        <f t="shared" si="12"/>
      </c>
      <c r="BX28" s="69"/>
      <c r="BY28" s="17">
        <f>IF(ISNA(MATCH(CONCATENATE(BY$4,$A28),'Výsledková listina'!$O:$O,0)),"",INDEX('Výsledková listina'!$C:$C,MATCH(CONCATENATE(BY$4,$A28),'Výsledková listina'!$O:$O,0),1))</f>
      </c>
      <c r="BZ28" s="52">
        <f>IF(ISNA(MATCH(CONCATENATE(BY$4,$A28),'Výsledková listina'!$O:$O,0)),"",INDEX('Výsledková listina'!$P:$P,MATCH(CONCATENATE(BY$4,$A28),'Výsledková listina'!$O:$O,0),1))</f>
      </c>
      <c r="CA28" s="4"/>
      <c r="CB28" s="50">
        <f t="shared" si="13"/>
      </c>
      <c r="CC28" s="69"/>
      <c r="CD28" s="17">
        <f>IF(ISNA(MATCH(CONCATENATE(CD$4,$A28),'Výsledková listina'!$O:$O,0)),"",INDEX('Výsledková listina'!$C:$C,MATCH(CONCATENATE(CD$4,$A28),'Výsledková listina'!$O:$O,0),1))</f>
      </c>
      <c r="CE28" s="52">
        <f>IF(ISNA(MATCH(CONCATENATE(CD$4,$A28),'Výsledková listina'!$O:$O,0)),"",INDEX('Výsledková listina'!$P:$P,MATCH(CONCATENATE(CD$4,$A28),'Výsledková listina'!$O:$O,0),1))</f>
      </c>
      <c r="CF28" s="4"/>
      <c r="CG28" s="50">
        <f t="shared" si="14"/>
      </c>
      <c r="CH28" s="69"/>
    </row>
    <row r="29" spans="1:86" s="10" customFormat="1" ht="34.5" customHeight="1">
      <c r="A29" s="5">
        <v>24</v>
      </c>
      <c r="B29" s="17">
        <f>IF(ISNA(MATCH(CONCATENATE(B$4,$A29),'Výsledková listina'!$O:$O,0)),"",INDEX('Výsledková listina'!$C:$C,MATCH(CONCATENATE(B$4,$A29),'Výsledková listina'!$O:$O,0),1))</f>
      </c>
      <c r="C29" s="52">
        <f>IF(ISNA(MATCH(CONCATENATE(B$4,$A29),'Výsledková listina'!$O:$O,0)),"",INDEX('Výsledková listina'!$P:$P,MATCH(CONCATENATE(B$4,$A29),'Výsledková listina'!$O:$O,0),1))</f>
      </c>
      <c r="D29" s="4"/>
      <c r="E29" s="110"/>
      <c r="F29" s="50">
        <f t="shared" si="0"/>
      </c>
      <c r="G29" s="69"/>
      <c r="H29" s="17">
        <f>IF(ISNA(MATCH(CONCATENATE(H$4,$A29),'Výsledková listina'!$O:$O,0)),"",INDEX('Výsledková listina'!$C:$C,MATCH(CONCATENATE(H$4,$A29),'Výsledková listina'!$O:$O,0),1))</f>
      </c>
      <c r="I29" s="52">
        <f>IF(ISNA(MATCH(CONCATENATE(H$4,$A29),'Výsledková listina'!$O:$O,0)),"",INDEX('Výsledková listina'!$P:$P,MATCH(CONCATENATE(H$4,$A29),'Výsledková listina'!$O:$O,0),1))</f>
      </c>
      <c r="J29" s="4"/>
      <c r="K29" s="110"/>
      <c r="L29" s="50">
        <f t="shared" si="1"/>
      </c>
      <c r="M29" s="69"/>
      <c r="N29" s="17">
        <f>IF(ISNA(MATCH(CONCATENATE(N$4,$A29),'Výsledková listina'!$O:$O,0)),"",INDEX('Výsledková listina'!$C:$C,MATCH(CONCATENATE(N$4,$A29),'Výsledková listina'!$O:$O,0),1))</f>
      </c>
      <c r="O29" s="52">
        <f>IF(ISNA(MATCH(CONCATENATE(N$4,$A29),'Výsledková listina'!$O:$O,0)),"",INDEX('Výsledková listina'!$P:$P,MATCH(CONCATENATE(N$4,$A29),'Výsledková listina'!$O:$O,0),1))</f>
      </c>
      <c r="P29" s="4"/>
      <c r="Q29" s="110"/>
      <c r="R29" s="50">
        <f t="shared" si="2"/>
      </c>
      <c r="S29" s="69"/>
      <c r="T29" s="17">
        <f>IF(ISNA(MATCH(CONCATENATE(T$4,$A29),'Výsledková listina'!$O:$O,0)),"",INDEX('Výsledková listina'!$C:$C,MATCH(CONCATENATE(T$4,$A29),'Výsledková listina'!$O:$O,0),1))</f>
      </c>
      <c r="U29" s="52">
        <f>IF(ISNA(MATCH(CONCATENATE(T$4,$A29),'Výsledková listina'!$O:$O,0)),"",INDEX('Výsledková listina'!$P:$P,MATCH(CONCATENATE(T$4,$A29),'Výsledková listina'!$O:$O,0),1))</f>
      </c>
      <c r="V29" s="4"/>
      <c r="W29" s="110"/>
      <c r="X29" s="50">
        <f t="shared" si="3"/>
      </c>
      <c r="Y29" s="69"/>
      <c r="Z29" s="17">
        <f>IF(ISNA(MATCH(CONCATENATE(Z$4,$A29),'Výsledková listina'!$O:$O,0)),"",INDEX('Výsledková listina'!$C:$C,MATCH(CONCATENATE(Z$4,$A29),'Výsledková listina'!$O:$O,0),1))</f>
      </c>
      <c r="AA29" s="52">
        <f>IF(ISNA(MATCH(CONCATENATE(Z$4,$A29),'Výsledková listina'!$O:$O,0)),"",INDEX('Výsledková listina'!$P:$P,MATCH(CONCATENATE(Z$4,$A29),'Výsledková listina'!$O:$O,0),1))</f>
      </c>
      <c r="AB29" s="4"/>
      <c r="AC29" s="110"/>
      <c r="AD29" s="50">
        <f t="shared" si="4"/>
      </c>
      <c r="AE29" s="69"/>
      <c r="AF29" s="17">
        <f>IF(ISNA(MATCH(CONCATENATE(AF$4,$A29),'Výsledková listina'!$O:$O,0)),"",INDEX('Výsledková listina'!$C:$C,MATCH(CONCATENATE(AF$4,$A29),'Výsledková listina'!$O:$O,0),1))</f>
      </c>
      <c r="AG29" s="52">
        <f>IF(ISNA(MATCH(CONCATENATE(AF$4,$A29),'Výsledková listina'!$O:$O,0)),"",INDEX('Výsledková listina'!$P:$P,MATCH(CONCATENATE(AF$4,$A29),'Výsledková listina'!$O:$O,0),1))</f>
      </c>
      <c r="AH29" s="4"/>
      <c r="AI29" s="110"/>
      <c r="AJ29" s="50">
        <f t="shared" si="5"/>
      </c>
      <c r="AK29" s="69"/>
      <c r="AL29" s="17">
        <f>IF(ISNA(MATCH(CONCATENATE(AL$4,$A29),'Výsledková listina'!$O:$O,0)),"",INDEX('Výsledková listina'!$C:$C,MATCH(CONCATENATE(AL$4,$A29),'Výsledková listina'!$O:$O,0),1))</f>
      </c>
      <c r="AM29" s="52">
        <f>IF(ISNA(MATCH(CONCATENATE(AL$4,$A29),'Výsledková listina'!$O:$O,0)),"",INDEX('Výsledková listina'!$P:$P,MATCH(CONCATENATE(AL$4,$A29),'Výsledková listina'!$O:$O,0),1))</f>
      </c>
      <c r="AN29" s="4"/>
      <c r="AO29" s="110"/>
      <c r="AP29" s="50">
        <f t="shared" si="6"/>
      </c>
      <c r="AQ29" s="69"/>
      <c r="AR29" s="17">
        <f>IF(ISNA(MATCH(CONCATENATE(AR$4,$A29),'Výsledková listina'!$O:$O,0)),"",INDEX('Výsledková listina'!$C:$C,MATCH(CONCATENATE(AR$4,$A29),'Výsledková listina'!$O:$O,0),1))</f>
      </c>
      <c r="AS29" s="52">
        <f>IF(ISNA(MATCH(CONCATENATE(AR$4,$A29),'Výsledková listina'!$O:$O,0)),"",INDEX('Výsledková listina'!$P:$P,MATCH(CONCATENATE(AR$4,$A29),'Výsledková listina'!$O:$O,0),1))</f>
      </c>
      <c r="AT29" s="4"/>
      <c r="AU29" s="110"/>
      <c r="AV29" s="50">
        <f t="shared" si="7"/>
      </c>
      <c r="AW29" s="69"/>
      <c r="AX29" s="17">
        <f>IF(ISNA(MATCH(CONCATENATE(AX$4,$A29),'Výsledková listina'!$O:$O,0)),"",INDEX('Výsledková listina'!$C:$C,MATCH(CONCATENATE(AX$4,$A29),'Výsledková listina'!$O:$O,0),1))</f>
      </c>
      <c r="AY29" s="52">
        <f>IF(ISNA(MATCH(CONCATENATE(AX$4,$A29),'Výsledková listina'!$O:$O,0)),"",INDEX('Výsledková listina'!$P:$P,MATCH(CONCATENATE(AX$4,$A29),'Výsledková listina'!$O:$O,0),1))</f>
      </c>
      <c r="AZ29" s="4"/>
      <c r="BA29" s="110"/>
      <c r="BB29" s="50">
        <f t="shared" si="8"/>
      </c>
      <c r="BC29" s="69"/>
      <c r="BD29" s="17">
        <f>IF(ISNA(MATCH(CONCATENATE(BD$4,$A29),'Výsledková listina'!$O:$O,0)),"",INDEX('Výsledková listina'!$C:$C,MATCH(CONCATENATE(BD$4,$A29),'Výsledková listina'!$O:$O,0),1))</f>
      </c>
      <c r="BE29" s="52">
        <f>IF(ISNA(MATCH(CONCATENATE(BD$4,$A29),'Výsledková listina'!$O:$O,0)),"",INDEX('Výsledková listina'!$P:$P,MATCH(CONCATENATE(BD$4,$A29),'Výsledková listina'!$O:$O,0),1))</f>
      </c>
      <c r="BF29" s="4"/>
      <c r="BG29" s="110"/>
      <c r="BH29" s="50">
        <f t="shared" si="9"/>
      </c>
      <c r="BI29" s="69"/>
      <c r="BJ29" s="17">
        <f>IF(ISNA(MATCH(CONCATENATE(BJ$4,$A29),'Výsledková listina'!$O:$O,0)),"",INDEX('Výsledková listina'!$C:$C,MATCH(CONCATENATE(BJ$4,$A29),'Výsledková listina'!$O:$O,0),1))</f>
      </c>
      <c r="BK29" s="52">
        <f>IF(ISNA(MATCH(CONCATENATE(BJ$4,$A29),'Výsledková listina'!$O:$O,0)),"",INDEX('Výsledková listina'!$P:$P,MATCH(CONCATENATE(BJ$4,$A29),'Výsledková listina'!$O:$O,0),1))</f>
      </c>
      <c r="BL29" s="4"/>
      <c r="BM29" s="50">
        <f t="shared" si="10"/>
      </c>
      <c r="BN29" s="69"/>
      <c r="BO29" s="17">
        <f>IF(ISNA(MATCH(CONCATENATE(BO$4,$A29),'Výsledková listina'!$O:$O,0)),"",INDEX('Výsledková listina'!$C:$C,MATCH(CONCATENATE(BO$4,$A29),'Výsledková listina'!$O:$O,0),1))</f>
      </c>
      <c r="BP29" s="52">
        <f>IF(ISNA(MATCH(CONCATENATE(BO$4,$A29),'Výsledková listina'!$O:$O,0)),"",INDEX('Výsledková listina'!$P:$P,MATCH(CONCATENATE(BO$4,$A29),'Výsledková listina'!$O:$O,0),1))</f>
      </c>
      <c r="BQ29" s="4"/>
      <c r="BR29" s="50">
        <f t="shared" si="11"/>
      </c>
      <c r="BS29" s="69"/>
      <c r="BT29" s="17">
        <f>IF(ISNA(MATCH(CONCATENATE(BT$4,$A29),'Výsledková listina'!$O:$O,0)),"",INDEX('Výsledková listina'!$C:$C,MATCH(CONCATENATE(BT$4,$A29),'Výsledková listina'!$O:$O,0),1))</f>
      </c>
      <c r="BU29" s="52">
        <f>IF(ISNA(MATCH(CONCATENATE(BT$4,$A29),'Výsledková listina'!$O:$O,0)),"",INDEX('Výsledková listina'!$P:$P,MATCH(CONCATENATE(BT$4,$A29),'Výsledková listina'!$O:$O,0),1))</f>
      </c>
      <c r="BV29" s="4"/>
      <c r="BW29" s="50">
        <f t="shared" si="12"/>
      </c>
      <c r="BX29" s="69"/>
      <c r="BY29" s="17">
        <f>IF(ISNA(MATCH(CONCATENATE(BY$4,$A29),'Výsledková listina'!$O:$O,0)),"",INDEX('Výsledková listina'!$C:$C,MATCH(CONCATENATE(BY$4,$A29),'Výsledková listina'!$O:$O,0),1))</f>
      </c>
      <c r="BZ29" s="52">
        <f>IF(ISNA(MATCH(CONCATENATE(BY$4,$A29),'Výsledková listina'!$O:$O,0)),"",INDEX('Výsledková listina'!$P:$P,MATCH(CONCATENATE(BY$4,$A29),'Výsledková listina'!$O:$O,0),1))</f>
      </c>
      <c r="CA29" s="4"/>
      <c r="CB29" s="50">
        <f t="shared" si="13"/>
      </c>
      <c r="CC29" s="69"/>
      <c r="CD29" s="17">
        <f>IF(ISNA(MATCH(CONCATENATE(CD$4,$A29),'Výsledková listina'!$O:$O,0)),"",INDEX('Výsledková listina'!$C:$C,MATCH(CONCATENATE(CD$4,$A29),'Výsledková listina'!$O:$O,0),1))</f>
      </c>
      <c r="CE29" s="52">
        <f>IF(ISNA(MATCH(CONCATENATE(CD$4,$A29),'Výsledková listina'!$O:$O,0)),"",INDEX('Výsledková listina'!$P:$P,MATCH(CONCATENATE(CD$4,$A29),'Výsledková listina'!$O:$O,0),1))</f>
      </c>
      <c r="CF29" s="4"/>
      <c r="CG29" s="50">
        <f t="shared" si="14"/>
      </c>
      <c r="CH29" s="69"/>
    </row>
    <row r="30" spans="1:86" s="10" customFormat="1" ht="34.5" customHeight="1">
      <c r="A30" s="5">
        <v>25</v>
      </c>
      <c r="B30" s="17">
        <f>IF(ISNA(MATCH(CONCATENATE(B$4,$A30),'Výsledková listina'!$O:$O,0)),"",INDEX('Výsledková listina'!$C:$C,MATCH(CONCATENATE(B$4,$A30),'Výsledková listina'!$O:$O,0),1))</f>
      </c>
      <c r="C30" s="52">
        <f>IF(ISNA(MATCH(CONCATENATE(B$4,$A30),'Výsledková listina'!$O:$O,0)),"",INDEX('Výsledková listina'!$P:$P,MATCH(CONCATENATE(B$4,$A30),'Výsledková listina'!$O:$O,0),1))</f>
      </c>
      <c r="D30" s="4"/>
      <c r="E30" s="110"/>
      <c r="F30" s="50">
        <f t="shared" si="0"/>
      </c>
      <c r="G30" s="69"/>
      <c r="H30" s="17">
        <f>IF(ISNA(MATCH(CONCATENATE(H$4,$A30),'Výsledková listina'!$O:$O,0)),"",INDEX('Výsledková listina'!$C:$C,MATCH(CONCATENATE(H$4,$A30),'Výsledková listina'!$O:$O,0),1))</f>
      </c>
      <c r="I30" s="52">
        <f>IF(ISNA(MATCH(CONCATENATE(H$4,$A30),'Výsledková listina'!$O:$O,0)),"",INDEX('Výsledková listina'!$P:$P,MATCH(CONCATENATE(H$4,$A30),'Výsledková listina'!$O:$O,0),1))</f>
      </c>
      <c r="J30" s="4"/>
      <c r="K30" s="110"/>
      <c r="L30" s="50">
        <f t="shared" si="1"/>
      </c>
      <c r="M30" s="69"/>
      <c r="N30" s="17">
        <f>IF(ISNA(MATCH(CONCATENATE(N$4,$A30),'Výsledková listina'!$O:$O,0)),"",INDEX('Výsledková listina'!$C:$C,MATCH(CONCATENATE(N$4,$A30),'Výsledková listina'!$O:$O,0),1))</f>
      </c>
      <c r="O30" s="52">
        <f>IF(ISNA(MATCH(CONCATENATE(N$4,$A30),'Výsledková listina'!$O:$O,0)),"",INDEX('Výsledková listina'!$P:$P,MATCH(CONCATENATE(N$4,$A30),'Výsledková listina'!$O:$O,0),1))</f>
      </c>
      <c r="P30" s="4"/>
      <c r="Q30" s="110"/>
      <c r="R30" s="50">
        <f t="shared" si="2"/>
      </c>
      <c r="S30" s="69"/>
      <c r="T30" s="17">
        <f>IF(ISNA(MATCH(CONCATENATE(T$4,$A30),'Výsledková listina'!$O:$O,0)),"",INDEX('Výsledková listina'!$C:$C,MATCH(CONCATENATE(T$4,$A30),'Výsledková listina'!$O:$O,0),1))</f>
      </c>
      <c r="U30" s="52">
        <f>IF(ISNA(MATCH(CONCATENATE(T$4,$A30),'Výsledková listina'!$O:$O,0)),"",INDEX('Výsledková listina'!$P:$P,MATCH(CONCATENATE(T$4,$A30),'Výsledková listina'!$O:$O,0),1))</f>
      </c>
      <c r="V30" s="4"/>
      <c r="W30" s="110"/>
      <c r="X30" s="50">
        <f t="shared" si="3"/>
      </c>
      <c r="Y30" s="69"/>
      <c r="Z30" s="17">
        <f>IF(ISNA(MATCH(CONCATENATE(Z$4,$A30),'Výsledková listina'!$O:$O,0)),"",INDEX('Výsledková listina'!$C:$C,MATCH(CONCATENATE(Z$4,$A30),'Výsledková listina'!$O:$O,0),1))</f>
      </c>
      <c r="AA30" s="52">
        <f>IF(ISNA(MATCH(CONCATENATE(Z$4,$A30),'Výsledková listina'!$O:$O,0)),"",INDEX('Výsledková listina'!$P:$P,MATCH(CONCATENATE(Z$4,$A30),'Výsledková listina'!$O:$O,0),1))</f>
      </c>
      <c r="AB30" s="4"/>
      <c r="AC30" s="110"/>
      <c r="AD30" s="50">
        <f t="shared" si="4"/>
      </c>
      <c r="AE30" s="69"/>
      <c r="AF30" s="17">
        <f>IF(ISNA(MATCH(CONCATENATE(AF$4,$A30),'Výsledková listina'!$O:$O,0)),"",INDEX('Výsledková listina'!$C:$C,MATCH(CONCATENATE(AF$4,$A30),'Výsledková listina'!$O:$O,0),1))</f>
      </c>
      <c r="AG30" s="52">
        <f>IF(ISNA(MATCH(CONCATENATE(AF$4,$A30),'Výsledková listina'!$O:$O,0)),"",INDEX('Výsledková listina'!$P:$P,MATCH(CONCATENATE(AF$4,$A30),'Výsledková listina'!$O:$O,0),1))</f>
      </c>
      <c r="AH30" s="4"/>
      <c r="AI30" s="110"/>
      <c r="AJ30" s="50">
        <f t="shared" si="5"/>
      </c>
      <c r="AK30" s="69"/>
      <c r="AL30" s="17">
        <f>IF(ISNA(MATCH(CONCATENATE(AL$4,$A30),'Výsledková listina'!$O:$O,0)),"",INDEX('Výsledková listina'!$C:$C,MATCH(CONCATENATE(AL$4,$A30),'Výsledková listina'!$O:$O,0),1))</f>
      </c>
      <c r="AM30" s="52">
        <f>IF(ISNA(MATCH(CONCATENATE(AL$4,$A30),'Výsledková listina'!$O:$O,0)),"",INDEX('Výsledková listina'!$P:$P,MATCH(CONCATENATE(AL$4,$A30),'Výsledková listina'!$O:$O,0),1))</f>
      </c>
      <c r="AN30" s="4"/>
      <c r="AO30" s="110"/>
      <c r="AP30" s="50">
        <f t="shared" si="6"/>
      </c>
      <c r="AQ30" s="69"/>
      <c r="AR30" s="17">
        <f>IF(ISNA(MATCH(CONCATENATE(AR$4,$A30),'Výsledková listina'!$O:$O,0)),"",INDEX('Výsledková listina'!$C:$C,MATCH(CONCATENATE(AR$4,$A30),'Výsledková listina'!$O:$O,0),1))</f>
      </c>
      <c r="AS30" s="52">
        <f>IF(ISNA(MATCH(CONCATENATE(AR$4,$A30),'Výsledková listina'!$O:$O,0)),"",INDEX('Výsledková listina'!$P:$P,MATCH(CONCATENATE(AR$4,$A30),'Výsledková listina'!$O:$O,0),1))</f>
      </c>
      <c r="AT30" s="4"/>
      <c r="AU30" s="110"/>
      <c r="AV30" s="50">
        <f t="shared" si="7"/>
      </c>
      <c r="AW30" s="69"/>
      <c r="AX30" s="17">
        <f>IF(ISNA(MATCH(CONCATENATE(AX$4,$A30),'Výsledková listina'!$O:$O,0)),"",INDEX('Výsledková listina'!$C:$C,MATCH(CONCATENATE(AX$4,$A30),'Výsledková listina'!$O:$O,0),1))</f>
      </c>
      <c r="AY30" s="52">
        <f>IF(ISNA(MATCH(CONCATENATE(AX$4,$A30),'Výsledková listina'!$O:$O,0)),"",INDEX('Výsledková listina'!$P:$P,MATCH(CONCATENATE(AX$4,$A30),'Výsledková listina'!$O:$O,0),1))</f>
      </c>
      <c r="AZ30" s="4"/>
      <c r="BA30" s="110"/>
      <c r="BB30" s="50">
        <f t="shared" si="8"/>
      </c>
      <c r="BC30" s="69"/>
      <c r="BD30" s="17">
        <f>IF(ISNA(MATCH(CONCATENATE(BD$4,$A30),'Výsledková listina'!$O:$O,0)),"",INDEX('Výsledková listina'!$C:$C,MATCH(CONCATENATE(BD$4,$A30),'Výsledková listina'!$O:$O,0),1))</f>
      </c>
      <c r="BE30" s="52">
        <f>IF(ISNA(MATCH(CONCATENATE(BD$4,$A30),'Výsledková listina'!$O:$O,0)),"",INDEX('Výsledková listina'!$P:$P,MATCH(CONCATENATE(BD$4,$A30),'Výsledková listina'!$O:$O,0),1))</f>
      </c>
      <c r="BF30" s="4"/>
      <c r="BG30" s="110"/>
      <c r="BH30" s="50">
        <f t="shared" si="9"/>
      </c>
      <c r="BI30" s="69"/>
      <c r="BJ30" s="17">
        <f>IF(ISNA(MATCH(CONCATENATE(BJ$4,$A30),'Výsledková listina'!$O:$O,0)),"",INDEX('Výsledková listina'!$C:$C,MATCH(CONCATENATE(BJ$4,$A30),'Výsledková listina'!$O:$O,0),1))</f>
      </c>
      <c r="BK30" s="52">
        <f>IF(ISNA(MATCH(CONCATENATE(BJ$4,$A30),'Výsledková listina'!$O:$O,0)),"",INDEX('Výsledková listina'!$P:$P,MATCH(CONCATENATE(BJ$4,$A30),'Výsledková listina'!$O:$O,0),1))</f>
      </c>
      <c r="BL30" s="4"/>
      <c r="BM30" s="50">
        <f t="shared" si="10"/>
      </c>
      <c r="BN30" s="69"/>
      <c r="BO30" s="17">
        <f>IF(ISNA(MATCH(CONCATENATE(BO$4,$A30),'Výsledková listina'!$O:$O,0)),"",INDEX('Výsledková listina'!$C:$C,MATCH(CONCATENATE(BO$4,$A30),'Výsledková listina'!$O:$O,0),1))</f>
      </c>
      <c r="BP30" s="52">
        <f>IF(ISNA(MATCH(CONCATENATE(BO$4,$A30),'Výsledková listina'!$O:$O,0)),"",INDEX('Výsledková listina'!$P:$P,MATCH(CONCATENATE(BO$4,$A30),'Výsledková listina'!$O:$O,0),1))</f>
      </c>
      <c r="BQ30" s="4"/>
      <c r="BR30" s="50">
        <f t="shared" si="11"/>
      </c>
      <c r="BS30" s="69"/>
      <c r="BT30" s="17">
        <f>IF(ISNA(MATCH(CONCATENATE(BT$4,$A30),'Výsledková listina'!$O:$O,0)),"",INDEX('Výsledková listina'!$C:$C,MATCH(CONCATENATE(BT$4,$A30),'Výsledková listina'!$O:$O,0),1))</f>
      </c>
      <c r="BU30" s="52">
        <f>IF(ISNA(MATCH(CONCATENATE(BT$4,$A30),'Výsledková listina'!$O:$O,0)),"",INDEX('Výsledková listina'!$P:$P,MATCH(CONCATENATE(BT$4,$A30),'Výsledková listina'!$O:$O,0),1))</f>
      </c>
      <c r="BV30" s="4"/>
      <c r="BW30" s="50">
        <f t="shared" si="12"/>
      </c>
      <c r="BX30" s="69"/>
      <c r="BY30" s="17">
        <f>IF(ISNA(MATCH(CONCATENATE(BY$4,$A30),'Výsledková listina'!$O:$O,0)),"",INDEX('Výsledková listina'!$C:$C,MATCH(CONCATENATE(BY$4,$A30),'Výsledková listina'!$O:$O,0),1))</f>
      </c>
      <c r="BZ30" s="52">
        <f>IF(ISNA(MATCH(CONCATENATE(BY$4,$A30),'Výsledková listina'!$O:$O,0)),"",INDEX('Výsledková listina'!$P:$P,MATCH(CONCATENATE(BY$4,$A30),'Výsledková listina'!$O:$O,0),1))</f>
      </c>
      <c r="CA30" s="4"/>
      <c r="CB30" s="50">
        <f t="shared" si="13"/>
      </c>
      <c r="CC30" s="69"/>
      <c r="CD30" s="17">
        <f>IF(ISNA(MATCH(CONCATENATE(CD$4,$A30),'Výsledková listina'!$O:$O,0)),"",INDEX('Výsledková listina'!$C:$C,MATCH(CONCATENATE(CD$4,$A30),'Výsledková listina'!$O:$O,0),1))</f>
      </c>
      <c r="CE30" s="52">
        <f>IF(ISNA(MATCH(CONCATENATE(CD$4,$A30),'Výsledková listina'!$O:$O,0)),"",INDEX('Výsledková listina'!$P:$P,MATCH(CONCATENATE(CD$4,$A30),'Výsledková listina'!$O:$O,0),1))</f>
      </c>
      <c r="CF30" s="4"/>
      <c r="CG30" s="50">
        <f t="shared" si="14"/>
      </c>
      <c r="CH30" s="69"/>
    </row>
    <row r="31" spans="1:86" s="10" customFormat="1" ht="34.5" customHeight="1">
      <c r="A31" s="5">
        <v>26</v>
      </c>
      <c r="B31" s="17">
        <f>IF(ISNA(MATCH(CONCATENATE(B$4,$A31),'Výsledková listina'!$O:$O,0)),"",INDEX('Výsledková listina'!$C:$C,MATCH(CONCATENATE(B$4,$A31),'Výsledková listina'!$O:$O,0),1))</f>
      </c>
      <c r="C31" s="52">
        <f>IF(ISNA(MATCH(CONCATENATE(B$4,$A31),'Výsledková listina'!$O:$O,0)),"",INDEX('Výsledková listina'!$P:$P,MATCH(CONCATENATE(B$4,$A31),'Výsledková listina'!$O:$O,0),1))</f>
      </c>
      <c r="D31" s="4"/>
      <c r="E31" s="110"/>
      <c r="F31" s="50">
        <f t="shared" si="0"/>
      </c>
      <c r="G31" s="69"/>
      <c r="H31" s="17">
        <f>IF(ISNA(MATCH(CONCATENATE(H$4,$A31),'Výsledková listina'!$O:$O,0)),"",INDEX('Výsledková listina'!$C:$C,MATCH(CONCATENATE(H$4,$A31),'Výsledková listina'!$O:$O,0),1))</f>
      </c>
      <c r="I31" s="52">
        <f>IF(ISNA(MATCH(CONCATENATE(H$4,$A31),'Výsledková listina'!$O:$O,0)),"",INDEX('Výsledková listina'!$P:$P,MATCH(CONCATENATE(H$4,$A31),'Výsledková listina'!$O:$O,0),1))</f>
      </c>
      <c r="J31" s="4"/>
      <c r="K31" s="110"/>
      <c r="L31" s="50">
        <f t="shared" si="1"/>
      </c>
      <c r="M31" s="69"/>
      <c r="N31" s="17">
        <f>IF(ISNA(MATCH(CONCATENATE(N$4,$A31),'Výsledková listina'!$O:$O,0)),"",INDEX('Výsledková listina'!$C:$C,MATCH(CONCATENATE(N$4,$A31),'Výsledková listina'!$O:$O,0),1))</f>
      </c>
      <c r="O31" s="52">
        <f>IF(ISNA(MATCH(CONCATENATE(N$4,$A31),'Výsledková listina'!$O:$O,0)),"",INDEX('Výsledková listina'!$P:$P,MATCH(CONCATENATE(N$4,$A31),'Výsledková listina'!$O:$O,0),1))</f>
      </c>
      <c r="P31" s="4"/>
      <c r="Q31" s="110"/>
      <c r="R31" s="50">
        <f t="shared" si="2"/>
      </c>
      <c r="S31" s="69"/>
      <c r="T31" s="17">
        <f>IF(ISNA(MATCH(CONCATENATE(T$4,$A31),'Výsledková listina'!$O:$O,0)),"",INDEX('Výsledková listina'!$C:$C,MATCH(CONCATENATE(T$4,$A31),'Výsledková listina'!$O:$O,0),1))</f>
      </c>
      <c r="U31" s="52">
        <f>IF(ISNA(MATCH(CONCATENATE(T$4,$A31),'Výsledková listina'!$O:$O,0)),"",INDEX('Výsledková listina'!$P:$P,MATCH(CONCATENATE(T$4,$A31),'Výsledková listina'!$O:$O,0),1))</f>
      </c>
      <c r="V31" s="4"/>
      <c r="W31" s="110"/>
      <c r="X31" s="50">
        <f t="shared" si="3"/>
      </c>
      <c r="Y31" s="69"/>
      <c r="Z31" s="17">
        <f>IF(ISNA(MATCH(CONCATENATE(Z$4,$A31),'Výsledková listina'!$O:$O,0)),"",INDEX('Výsledková listina'!$C:$C,MATCH(CONCATENATE(Z$4,$A31),'Výsledková listina'!$O:$O,0),1))</f>
      </c>
      <c r="AA31" s="52">
        <f>IF(ISNA(MATCH(CONCATENATE(Z$4,$A31),'Výsledková listina'!$O:$O,0)),"",INDEX('Výsledková listina'!$P:$P,MATCH(CONCATENATE(Z$4,$A31),'Výsledková listina'!$O:$O,0),1))</f>
      </c>
      <c r="AB31" s="4"/>
      <c r="AC31" s="110"/>
      <c r="AD31" s="50">
        <f t="shared" si="4"/>
      </c>
      <c r="AE31" s="69"/>
      <c r="AF31" s="17">
        <f>IF(ISNA(MATCH(CONCATENATE(AF$4,$A31),'Výsledková listina'!$O:$O,0)),"",INDEX('Výsledková listina'!$C:$C,MATCH(CONCATENATE(AF$4,$A31),'Výsledková listina'!$O:$O,0),1))</f>
      </c>
      <c r="AG31" s="52">
        <f>IF(ISNA(MATCH(CONCATENATE(AF$4,$A31),'Výsledková listina'!$O:$O,0)),"",INDEX('Výsledková listina'!$P:$P,MATCH(CONCATENATE(AF$4,$A31),'Výsledková listina'!$O:$O,0),1))</f>
      </c>
      <c r="AH31" s="4"/>
      <c r="AI31" s="110"/>
      <c r="AJ31" s="50">
        <f t="shared" si="5"/>
      </c>
      <c r="AK31" s="69"/>
      <c r="AL31" s="17">
        <f>IF(ISNA(MATCH(CONCATENATE(AL$4,$A31),'Výsledková listina'!$O:$O,0)),"",INDEX('Výsledková listina'!$C:$C,MATCH(CONCATENATE(AL$4,$A31),'Výsledková listina'!$O:$O,0),1))</f>
      </c>
      <c r="AM31" s="52">
        <f>IF(ISNA(MATCH(CONCATENATE(AL$4,$A31),'Výsledková listina'!$O:$O,0)),"",INDEX('Výsledková listina'!$P:$P,MATCH(CONCATENATE(AL$4,$A31),'Výsledková listina'!$O:$O,0),1))</f>
      </c>
      <c r="AN31" s="4"/>
      <c r="AO31" s="110"/>
      <c r="AP31" s="50">
        <f t="shared" si="6"/>
      </c>
      <c r="AQ31" s="69"/>
      <c r="AR31" s="17">
        <f>IF(ISNA(MATCH(CONCATENATE(AR$4,$A31),'Výsledková listina'!$O:$O,0)),"",INDEX('Výsledková listina'!$C:$C,MATCH(CONCATENATE(AR$4,$A31),'Výsledková listina'!$O:$O,0),1))</f>
      </c>
      <c r="AS31" s="52">
        <f>IF(ISNA(MATCH(CONCATENATE(AR$4,$A31),'Výsledková listina'!$O:$O,0)),"",INDEX('Výsledková listina'!$P:$P,MATCH(CONCATENATE(AR$4,$A31),'Výsledková listina'!$O:$O,0),1))</f>
      </c>
      <c r="AT31" s="4"/>
      <c r="AU31" s="110"/>
      <c r="AV31" s="50">
        <f t="shared" si="7"/>
      </c>
      <c r="AW31" s="69"/>
      <c r="AX31" s="17">
        <f>IF(ISNA(MATCH(CONCATENATE(AX$4,$A31),'Výsledková listina'!$O:$O,0)),"",INDEX('Výsledková listina'!$C:$C,MATCH(CONCATENATE(AX$4,$A31),'Výsledková listina'!$O:$O,0),1))</f>
      </c>
      <c r="AY31" s="52">
        <f>IF(ISNA(MATCH(CONCATENATE(AX$4,$A31),'Výsledková listina'!$O:$O,0)),"",INDEX('Výsledková listina'!$P:$P,MATCH(CONCATENATE(AX$4,$A31),'Výsledková listina'!$O:$O,0),1))</f>
      </c>
      <c r="AZ31" s="4"/>
      <c r="BA31" s="110"/>
      <c r="BB31" s="50">
        <f t="shared" si="8"/>
      </c>
      <c r="BC31" s="69"/>
      <c r="BD31" s="17">
        <f>IF(ISNA(MATCH(CONCATENATE(BD$4,$A31),'Výsledková listina'!$O:$O,0)),"",INDEX('Výsledková listina'!$C:$C,MATCH(CONCATENATE(BD$4,$A31),'Výsledková listina'!$O:$O,0),1))</f>
      </c>
      <c r="BE31" s="52">
        <f>IF(ISNA(MATCH(CONCATENATE(BD$4,$A31),'Výsledková listina'!$O:$O,0)),"",INDEX('Výsledková listina'!$P:$P,MATCH(CONCATENATE(BD$4,$A31),'Výsledková listina'!$O:$O,0),1))</f>
      </c>
      <c r="BF31" s="4"/>
      <c r="BG31" s="110"/>
      <c r="BH31" s="50">
        <f t="shared" si="9"/>
      </c>
      <c r="BI31" s="69"/>
      <c r="BJ31" s="17">
        <f>IF(ISNA(MATCH(CONCATENATE(BJ$4,$A31),'Výsledková listina'!$O:$O,0)),"",INDEX('Výsledková listina'!$C:$C,MATCH(CONCATENATE(BJ$4,$A31),'Výsledková listina'!$O:$O,0),1))</f>
      </c>
      <c r="BK31" s="52">
        <f>IF(ISNA(MATCH(CONCATENATE(BJ$4,$A31),'Výsledková listina'!$O:$O,0)),"",INDEX('Výsledková listina'!$P:$P,MATCH(CONCATENATE(BJ$4,$A31),'Výsledková listina'!$O:$O,0),1))</f>
      </c>
      <c r="BL31" s="4"/>
      <c r="BM31" s="50">
        <f t="shared" si="10"/>
      </c>
      <c r="BN31" s="69"/>
      <c r="BO31" s="17">
        <f>IF(ISNA(MATCH(CONCATENATE(BO$4,$A31),'Výsledková listina'!$O:$O,0)),"",INDEX('Výsledková listina'!$C:$C,MATCH(CONCATENATE(BO$4,$A31),'Výsledková listina'!$O:$O,0),1))</f>
      </c>
      <c r="BP31" s="52">
        <f>IF(ISNA(MATCH(CONCATENATE(BO$4,$A31),'Výsledková listina'!$O:$O,0)),"",INDEX('Výsledková listina'!$P:$P,MATCH(CONCATENATE(BO$4,$A31),'Výsledková listina'!$O:$O,0),1))</f>
      </c>
      <c r="BQ31" s="4"/>
      <c r="BR31" s="50">
        <f t="shared" si="11"/>
      </c>
      <c r="BS31" s="69"/>
      <c r="BT31" s="17">
        <f>IF(ISNA(MATCH(CONCATENATE(BT$4,$A31),'Výsledková listina'!$O:$O,0)),"",INDEX('Výsledková listina'!$C:$C,MATCH(CONCATENATE(BT$4,$A31),'Výsledková listina'!$O:$O,0),1))</f>
      </c>
      <c r="BU31" s="52">
        <f>IF(ISNA(MATCH(CONCATENATE(BT$4,$A31),'Výsledková listina'!$O:$O,0)),"",INDEX('Výsledková listina'!$P:$P,MATCH(CONCATENATE(BT$4,$A31),'Výsledková listina'!$O:$O,0),1))</f>
      </c>
      <c r="BV31" s="4"/>
      <c r="BW31" s="50">
        <f t="shared" si="12"/>
      </c>
      <c r="BX31" s="69"/>
      <c r="BY31" s="17">
        <f>IF(ISNA(MATCH(CONCATENATE(BY$4,$A31),'Výsledková listina'!$O:$O,0)),"",INDEX('Výsledková listina'!$C:$C,MATCH(CONCATENATE(BY$4,$A31),'Výsledková listina'!$O:$O,0),1))</f>
      </c>
      <c r="BZ31" s="52">
        <f>IF(ISNA(MATCH(CONCATENATE(BY$4,$A31),'Výsledková listina'!$O:$O,0)),"",INDEX('Výsledková listina'!$P:$P,MATCH(CONCATENATE(BY$4,$A31),'Výsledková listina'!$O:$O,0),1))</f>
      </c>
      <c r="CA31" s="4"/>
      <c r="CB31" s="50">
        <f t="shared" si="13"/>
      </c>
      <c r="CC31" s="69"/>
      <c r="CD31" s="17">
        <f>IF(ISNA(MATCH(CONCATENATE(CD$4,$A31),'Výsledková listina'!$O:$O,0)),"",INDEX('Výsledková listina'!$C:$C,MATCH(CONCATENATE(CD$4,$A31),'Výsledková listina'!$O:$O,0),1))</f>
      </c>
      <c r="CE31" s="52">
        <f>IF(ISNA(MATCH(CONCATENATE(CD$4,$A31),'Výsledková listina'!$O:$O,0)),"",INDEX('Výsledková listina'!$P:$P,MATCH(CONCATENATE(CD$4,$A31),'Výsledková listina'!$O:$O,0),1))</f>
      </c>
      <c r="CF31" s="4"/>
      <c r="CG31" s="50">
        <f t="shared" si="14"/>
      </c>
      <c r="CH31" s="69"/>
    </row>
    <row r="32" spans="1:86" s="10" customFormat="1" ht="34.5" customHeight="1">
      <c r="A32" s="5">
        <v>27</v>
      </c>
      <c r="B32" s="17">
        <f>IF(ISNA(MATCH(CONCATENATE(B$4,$A32),'Výsledková listina'!$O:$O,0)),"",INDEX('Výsledková listina'!$C:$C,MATCH(CONCATENATE(B$4,$A32),'Výsledková listina'!$O:$O,0),1))</f>
      </c>
      <c r="C32" s="52">
        <f>IF(ISNA(MATCH(CONCATENATE(B$4,$A32),'Výsledková listina'!$O:$O,0)),"",INDEX('Výsledková listina'!$P:$P,MATCH(CONCATENATE(B$4,$A32),'Výsledková listina'!$O:$O,0),1))</f>
      </c>
      <c r="D32" s="4"/>
      <c r="E32" s="110"/>
      <c r="F32" s="50">
        <f t="shared" si="0"/>
      </c>
      <c r="G32" s="69"/>
      <c r="H32" s="17">
        <f>IF(ISNA(MATCH(CONCATENATE(H$4,$A32),'Výsledková listina'!$O:$O,0)),"",INDEX('Výsledková listina'!$C:$C,MATCH(CONCATENATE(H$4,$A32),'Výsledková listina'!$O:$O,0),1))</f>
      </c>
      <c r="I32" s="52">
        <f>IF(ISNA(MATCH(CONCATENATE(H$4,$A32),'Výsledková listina'!$O:$O,0)),"",INDEX('Výsledková listina'!$P:$P,MATCH(CONCATENATE(H$4,$A32),'Výsledková listina'!$O:$O,0),1))</f>
      </c>
      <c r="J32" s="4"/>
      <c r="K32" s="110"/>
      <c r="L32" s="50">
        <f t="shared" si="1"/>
      </c>
      <c r="M32" s="69"/>
      <c r="N32" s="17">
        <f>IF(ISNA(MATCH(CONCATENATE(N$4,$A32),'Výsledková listina'!$O:$O,0)),"",INDEX('Výsledková listina'!$C:$C,MATCH(CONCATENATE(N$4,$A32),'Výsledková listina'!$O:$O,0),1))</f>
      </c>
      <c r="O32" s="52">
        <f>IF(ISNA(MATCH(CONCATENATE(N$4,$A32),'Výsledková listina'!$O:$O,0)),"",INDEX('Výsledková listina'!$P:$P,MATCH(CONCATENATE(N$4,$A32),'Výsledková listina'!$O:$O,0),1))</f>
      </c>
      <c r="P32" s="4"/>
      <c r="Q32" s="110"/>
      <c r="R32" s="50">
        <f t="shared" si="2"/>
      </c>
      <c r="S32" s="69"/>
      <c r="T32" s="17">
        <f>IF(ISNA(MATCH(CONCATENATE(T$4,$A32),'Výsledková listina'!$O:$O,0)),"",INDEX('Výsledková listina'!$C:$C,MATCH(CONCATENATE(T$4,$A32),'Výsledková listina'!$O:$O,0),1))</f>
      </c>
      <c r="U32" s="52">
        <f>IF(ISNA(MATCH(CONCATENATE(T$4,$A32),'Výsledková listina'!$O:$O,0)),"",INDEX('Výsledková listina'!$P:$P,MATCH(CONCATENATE(T$4,$A32),'Výsledková listina'!$O:$O,0),1))</f>
      </c>
      <c r="V32" s="4"/>
      <c r="W32" s="110"/>
      <c r="X32" s="50">
        <f t="shared" si="3"/>
      </c>
      <c r="Y32" s="69"/>
      <c r="Z32" s="17">
        <f>IF(ISNA(MATCH(CONCATENATE(Z$4,$A32),'Výsledková listina'!$O:$O,0)),"",INDEX('Výsledková listina'!$C:$C,MATCH(CONCATENATE(Z$4,$A32),'Výsledková listina'!$O:$O,0),1))</f>
      </c>
      <c r="AA32" s="52">
        <f>IF(ISNA(MATCH(CONCATENATE(Z$4,$A32),'Výsledková listina'!$O:$O,0)),"",INDEX('Výsledková listina'!$P:$P,MATCH(CONCATENATE(Z$4,$A32),'Výsledková listina'!$O:$O,0),1))</f>
      </c>
      <c r="AB32" s="4"/>
      <c r="AC32" s="110"/>
      <c r="AD32" s="50">
        <f t="shared" si="4"/>
      </c>
      <c r="AE32" s="69"/>
      <c r="AF32" s="17">
        <f>IF(ISNA(MATCH(CONCATENATE(AF$4,$A32),'Výsledková listina'!$O:$O,0)),"",INDEX('Výsledková listina'!$C:$C,MATCH(CONCATENATE(AF$4,$A32),'Výsledková listina'!$O:$O,0),1))</f>
      </c>
      <c r="AG32" s="52">
        <f>IF(ISNA(MATCH(CONCATENATE(AF$4,$A32),'Výsledková listina'!$O:$O,0)),"",INDEX('Výsledková listina'!$P:$P,MATCH(CONCATENATE(AF$4,$A32),'Výsledková listina'!$O:$O,0),1))</f>
      </c>
      <c r="AH32" s="4"/>
      <c r="AI32" s="110"/>
      <c r="AJ32" s="50">
        <f t="shared" si="5"/>
      </c>
      <c r="AK32" s="69"/>
      <c r="AL32" s="17">
        <f>IF(ISNA(MATCH(CONCATENATE(AL$4,$A32),'Výsledková listina'!$O:$O,0)),"",INDEX('Výsledková listina'!$C:$C,MATCH(CONCATENATE(AL$4,$A32),'Výsledková listina'!$O:$O,0),1))</f>
      </c>
      <c r="AM32" s="52">
        <f>IF(ISNA(MATCH(CONCATENATE(AL$4,$A32),'Výsledková listina'!$O:$O,0)),"",INDEX('Výsledková listina'!$P:$P,MATCH(CONCATENATE(AL$4,$A32),'Výsledková listina'!$O:$O,0),1))</f>
      </c>
      <c r="AN32" s="4"/>
      <c r="AO32" s="110"/>
      <c r="AP32" s="50">
        <f t="shared" si="6"/>
      </c>
      <c r="AQ32" s="69"/>
      <c r="AR32" s="17">
        <f>IF(ISNA(MATCH(CONCATENATE(AR$4,$A32),'Výsledková listina'!$O:$O,0)),"",INDEX('Výsledková listina'!$C:$C,MATCH(CONCATENATE(AR$4,$A32),'Výsledková listina'!$O:$O,0),1))</f>
      </c>
      <c r="AS32" s="52">
        <f>IF(ISNA(MATCH(CONCATENATE(AR$4,$A32),'Výsledková listina'!$O:$O,0)),"",INDEX('Výsledková listina'!$P:$P,MATCH(CONCATENATE(AR$4,$A32),'Výsledková listina'!$O:$O,0),1))</f>
      </c>
      <c r="AT32" s="4"/>
      <c r="AU32" s="110"/>
      <c r="AV32" s="50">
        <f t="shared" si="7"/>
      </c>
      <c r="AW32" s="69"/>
      <c r="AX32" s="17">
        <f>IF(ISNA(MATCH(CONCATENATE(AX$4,$A32),'Výsledková listina'!$O:$O,0)),"",INDEX('Výsledková listina'!$C:$C,MATCH(CONCATENATE(AX$4,$A32),'Výsledková listina'!$O:$O,0),1))</f>
      </c>
      <c r="AY32" s="52">
        <f>IF(ISNA(MATCH(CONCATENATE(AX$4,$A32),'Výsledková listina'!$O:$O,0)),"",INDEX('Výsledková listina'!$P:$P,MATCH(CONCATENATE(AX$4,$A32),'Výsledková listina'!$O:$O,0),1))</f>
      </c>
      <c r="AZ32" s="4"/>
      <c r="BA32" s="110"/>
      <c r="BB32" s="50">
        <f t="shared" si="8"/>
      </c>
      <c r="BC32" s="69"/>
      <c r="BD32" s="17">
        <f>IF(ISNA(MATCH(CONCATENATE(BD$4,$A32),'Výsledková listina'!$O:$O,0)),"",INDEX('Výsledková listina'!$C:$C,MATCH(CONCATENATE(BD$4,$A32),'Výsledková listina'!$O:$O,0),1))</f>
      </c>
      <c r="BE32" s="52">
        <f>IF(ISNA(MATCH(CONCATENATE(BD$4,$A32),'Výsledková listina'!$O:$O,0)),"",INDEX('Výsledková listina'!$P:$P,MATCH(CONCATENATE(BD$4,$A32),'Výsledková listina'!$O:$O,0),1))</f>
      </c>
      <c r="BF32" s="4"/>
      <c r="BG32" s="110"/>
      <c r="BH32" s="50">
        <f t="shared" si="9"/>
      </c>
      <c r="BI32" s="69"/>
      <c r="BJ32" s="17">
        <f>IF(ISNA(MATCH(CONCATENATE(BJ$4,$A32),'Výsledková listina'!$O:$O,0)),"",INDEX('Výsledková listina'!$C:$C,MATCH(CONCATENATE(BJ$4,$A32),'Výsledková listina'!$O:$O,0),1))</f>
      </c>
      <c r="BK32" s="52">
        <f>IF(ISNA(MATCH(CONCATENATE(BJ$4,$A32),'Výsledková listina'!$O:$O,0)),"",INDEX('Výsledková listina'!$P:$P,MATCH(CONCATENATE(BJ$4,$A32),'Výsledková listina'!$O:$O,0),1))</f>
      </c>
      <c r="BL32" s="4"/>
      <c r="BM32" s="50">
        <f t="shared" si="10"/>
      </c>
      <c r="BN32" s="69"/>
      <c r="BO32" s="17">
        <f>IF(ISNA(MATCH(CONCATENATE(BO$4,$A32),'Výsledková listina'!$O:$O,0)),"",INDEX('Výsledková listina'!$C:$C,MATCH(CONCATENATE(BO$4,$A32),'Výsledková listina'!$O:$O,0),1))</f>
      </c>
      <c r="BP32" s="52">
        <f>IF(ISNA(MATCH(CONCATENATE(BO$4,$A32),'Výsledková listina'!$O:$O,0)),"",INDEX('Výsledková listina'!$P:$P,MATCH(CONCATENATE(BO$4,$A32),'Výsledková listina'!$O:$O,0),1))</f>
      </c>
      <c r="BQ32" s="4"/>
      <c r="BR32" s="50">
        <f t="shared" si="11"/>
      </c>
      <c r="BS32" s="69"/>
      <c r="BT32" s="17">
        <f>IF(ISNA(MATCH(CONCATENATE(BT$4,$A32),'Výsledková listina'!$O:$O,0)),"",INDEX('Výsledková listina'!$C:$C,MATCH(CONCATENATE(BT$4,$A32),'Výsledková listina'!$O:$O,0),1))</f>
      </c>
      <c r="BU32" s="52">
        <f>IF(ISNA(MATCH(CONCATENATE(BT$4,$A32),'Výsledková listina'!$O:$O,0)),"",INDEX('Výsledková listina'!$P:$P,MATCH(CONCATENATE(BT$4,$A32),'Výsledková listina'!$O:$O,0),1))</f>
      </c>
      <c r="BV32" s="4"/>
      <c r="BW32" s="50">
        <f t="shared" si="12"/>
      </c>
      <c r="BX32" s="69"/>
      <c r="BY32" s="17">
        <f>IF(ISNA(MATCH(CONCATENATE(BY$4,$A32),'Výsledková listina'!$O:$O,0)),"",INDEX('Výsledková listina'!$C:$C,MATCH(CONCATENATE(BY$4,$A32),'Výsledková listina'!$O:$O,0),1))</f>
      </c>
      <c r="BZ32" s="52">
        <f>IF(ISNA(MATCH(CONCATENATE(BY$4,$A32),'Výsledková listina'!$O:$O,0)),"",INDEX('Výsledková listina'!$P:$P,MATCH(CONCATENATE(BY$4,$A32),'Výsledková listina'!$O:$O,0),1))</f>
      </c>
      <c r="CA32" s="4"/>
      <c r="CB32" s="50">
        <f t="shared" si="13"/>
      </c>
      <c r="CC32" s="69"/>
      <c r="CD32" s="17">
        <f>IF(ISNA(MATCH(CONCATENATE(CD$4,$A32),'Výsledková listina'!$O:$O,0)),"",INDEX('Výsledková listina'!$C:$C,MATCH(CONCATENATE(CD$4,$A32),'Výsledková listina'!$O:$O,0),1))</f>
      </c>
      <c r="CE32" s="52">
        <f>IF(ISNA(MATCH(CONCATENATE(CD$4,$A32),'Výsledková listina'!$O:$O,0)),"",INDEX('Výsledková listina'!$P:$P,MATCH(CONCATENATE(CD$4,$A32),'Výsledková listina'!$O:$O,0),1))</f>
      </c>
      <c r="CF32" s="4"/>
      <c r="CG32" s="50">
        <f t="shared" si="14"/>
      </c>
      <c r="CH32" s="69"/>
    </row>
    <row r="33" spans="1:86" s="10" customFormat="1" ht="34.5" customHeight="1">
      <c r="A33" s="5">
        <v>28</v>
      </c>
      <c r="B33" s="17">
        <f>IF(ISNA(MATCH(CONCATENATE(B$4,$A33),'Výsledková listina'!$O:$O,0)),"",INDEX('Výsledková listina'!$C:$C,MATCH(CONCATENATE(B$4,$A33),'Výsledková listina'!$O:$O,0),1))</f>
      </c>
      <c r="C33" s="52">
        <f>IF(ISNA(MATCH(CONCATENATE(B$4,$A33),'Výsledková listina'!$O:$O,0)),"",INDEX('Výsledková listina'!$P:$P,MATCH(CONCATENATE(B$4,$A33),'Výsledková listina'!$O:$O,0),1))</f>
      </c>
      <c r="D33" s="4"/>
      <c r="E33" s="110"/>
      <c r="F33" s="50">
        <f t="shared" si="0"/>
      </c>
      <c r="G33" s="69"/>
      <c r="H33" s="17">
        <f>IF(ISNA(MATCH(CONCATENATE(H$4,$A33),'Výsledková listina'!$O:$O,0)),"",INDEX('Výsledková listina'!$C:$C,MATCH(CONCATENATE(H$4,$A33),'Výsledková listina'!$O:$O,0),1))</f>
      </c>
      <c r="I33" s="52">
        <f>IF(ISNA(MATCH(CONCATENATE(H$4,$A33),'Výsledková listina'!$O:$O,0)),"",INDEX('Výsledková listina'!$P:$P,MATCH(CONCATENATE(H$4,$A33),'Výsledková listina'!$O:$O,0),1))</f>
      </c>
      <c r="J33" s="4"/>
      <c r="K33" s="110"/>
      <c r="L33" s="50">
        <f t="shared" si="1"/>
      </c>
      <c r="M33" s="69"/>
      <c r="N33" s="17">
        <f>IF(ISNA(MATCH(CONCATENATE(N$4,$A33),'Výsledková listina'!$O:$O,0)),"",INDEX('Výsledková listina'!$C:$C,MATCH(CONCATENATE(N$4,$A33),'Výsledková listina'!$O:$O,0),1))</f>
      </c>
      <c r="O33" s="52">
        <f>IF(ISNA(MATCH(CONCATENATE(N$4,$A33),'Výsledková listina'!$O:$O,0)),"",INDEX('Výsledková listina'!$P:$P,MATCH(CONCATENATE(N$4,$A33),'Výsledková listina'!$O:$O,0),1))</f>
      </c>
      <c r="P33" s="4"/>
      <c r="Q33" s="110"/>
      <c r="R33" s="50">
        <f t="shared" si="2"/>
      </c>
      <c r="S33" s="69"/>
      <c r="T33" s="17">
        <f>IF(ISNA(MATCH(CONCATENATE(T$4,$A33),'Výsledková listina'!$O:$O,0)),"",INDEX('Výsledková listina'!$C:$C,MATCH(CONCATENATE(T$4,$A33),'Výsledková listina'!$O:$O,0),1))</f>
      </c>
      <c r="U33" s="52">
        <f>IF(ISNA(MATCH(CONCATENATE(T$4,$A33),'Výsledková listina'!$O:$O,0)),"",INDEX('Výsledková listina'!$P:$P,MATCH(CONCATENATE(T$4,$A33),'Výsledková listina'!$O:$O,0),1))</f>
      </c>
      <c r="V33" s="4"/>
      <c r="W33" s="110"/>
      <c r="X33" s="50">
        <f t="shared" si="3"/>
      </c>
      <c r="Y33" s="69"/>
      <c r="Z33" s="17">
        <f>IF(ISNA(MATCH(CONCATENATE(Z$4,$A33),'Výsledková listina'!$O:$O,0)),"",INDEX('Výsledková listina'!$C:$C,MATCH(CONCATENATE(Z$4,$A33),'Výsledková listina'!$O:$O,0),1))</f>
      </c>
      <c r="AA33" s="52">
        <f>IF(ISNA(MATCH(CONCATENATE(Z$4,$A33),'Výsledková listina'!$O:$O,0)),"",INDEX('Výsledková listina'!$P:$P,MATCH(CONCATENATE(Z$4,$A33),'Výsledková listina'!$O:$O,0),1))</f>
      </c>
      <c r="AB33" s="4"/>
      <c r="AC33" s="110"/>
      <c r="AD33" s="50">
        <f t="shared" si="4"/>
      </c>
      <c r="AE33" s="69"/>
      <c r="AF33" s="17">
        <f>IF(ISNA(MATCH(CONCATENATE(AF$4,$A33),'Výsledková listina'!$O:$O,0)),"",INDEX('Výsledková listina'!$C:$C,MATCH(CONCATENATE(AF$4,$A33),'Výsledková listina'!$O:$O,0),1))</f>
      </c>
      <c r="AG33" s="52">
        <f>IF(ISNA(MATCH(CONCATENATE(AF$4,$A33),'Výsledková listina'!$O:$O,0)),"",INDEX('Výsledková listina'!$P:$P,MATCH(CONCATENATE(AF$4,$A33),'Výsledková listina'!$O:$O,0),1))</f>
      </c>
      <c r="AH33" s="4"/>
      <c r="AI33" s="110"/>
      <c r="AJ33" s="50">
        <f t="shared" si="5"/>
      </c>
      <c r="AK33" s="69"/>
      <c r="AL33" s="17">
        <f>IF(ISNA(MATCH(CONCATENATE(AL$4,$A33),'Výsledková listina'!$O:$O,0)),"",INDEX('Výsledková listina'!$C:$C,MATCH(CONCATENATE(AL$4,$A33),'Výsledková listina'!$O:$O,0),1))</f>
      </c>
      <c r="AM33" s="52">
        <f>IF(ISNA(MATCH(CONCATENATE(AL$4,$A33),'Výsledková listina'!$O:$O,0)),"",INDEX('Výsledková listina'!$P:$P,MATCH(CONCATENATE(AL$4,$A33),'Výsledková listina'!$O:$O,0),1))</f>
      </c>
      <c r="AN33" s="4"/>
      <c r="AO33" s="110"/>
      <c r="AP33" s="50">
        <f t="shared" si="6"/>
      </c>
      <c r="AQ33" s="69"/>
      <c r="AR33" s="17">
        <f>IF(ISNA(MATCH(CONCATENATE(AR$4,$A33),'Výsledková listina'!$O:$O,0)),"",INDEX('Výsledková listina'!$C:$C,MATCH(CONCATENATE(AR$4,$A33),'Výsledková listina'!$O:$O,0),1))</f>
      </c>
      <c r="AS33" s="52">
        <f>IF(ISNA(MATCH(CONCATENATE(AR$4,$A33),'Výsledková listina'!$O:$O,0)),"",INDEX('Výsledková listina'!$P:$P,MATCH(CONCATENATE(AR$4,$A33),'Výsledková listina'!$O:$O,0),1))</f>
      </c>
      <c r="AT33" s="4"/>
      <c r="AU33" s="110"/>
      <c r="AV33" s="50">
        <f t="shared" si="7"/>
      </c>
      <c r="AW33" s="69"/>
      <c r="AX33" s="17">
        <f>IF(ISNA(MATCH(CONCATENATE(AX$4,$A33),'Výsledková listina'!$O:$O,0)),"",INDEX('Výsledková listina'!$C:$C,MATCH(CONCATENATE(AX$4,$A33),'Výsledková listina'!$O:$O,0),1))</f>
      </c>
      <c r="AY33" s="52">
        <f>IF(ISNA(MATCH(CONCATENATE(AX$4,$A33),'Výsledková listina'!$O:$O,0)),"",INDEX('Výsledková listina'!$P:$P,MATCH(CONCATENATE(AX$4,$A33),'Výsledková listina'!$O:$O,0),1))</f>
      </c>
      <c r="AZ33" s="4"/>
      <c r="BA33" s="110"/>
      <c r="BB33" s="50">
        <f t="shared" si="8"/>
      </c>
      <c r="BC33" s="69"/>
      <c r="BD33" s="17">
        <f>IF(ISNA(MATCH(CONCATENATE(BD$4,$A33),'Výsledková listina'!$O:$O,0)),"",INDEX('Výsledková listina'!$C:$C,MATCH(CONCATENATE(BD$4,$A33),'Výsledková listina'!$O:$O,0),1))</f>
      </c>
      <c r="BE33" s="52">
        <f>IF(ISNA(MATCH(CONCATENATE(BD$4,$A33),'Výsledková listina'!$O:$O,0)),"",INDEX('Výsledková listina'!$P:$P,MATCH(CONCATENATE(BD$4,$A33),'Výsledková listina'!$O:$O,0),1))</f>
      </c>
      <c r="BF33" s="4"/>
      <c r="BG33" s="110"/>
      <c r="BH33" s="50">
        <f t="shared" si="9"/>
      </c>
      <c r="BI33" s="69"/>
      <c r="BJ33" s="17">
        <f>IF(ISNA(MATCH(CONCATENATE(BJ$4,$A33),'Výsledková listina'!$O:$O,0)),"",INDEX('Výsledková listina'!$C:$C,MATCH(CONCATENATE(BJ$4,$A33),'Výsledková listina'!$O:$O,0),1))</f>
      </c>
      <c r="BK33" s="52">
        <f>IF(ISNA(MATCH(CONCATENATE(BJ$4,$A33),'Výsledková listina'!$O:$O,0)),"",INDEX('Výsledková listina'!$P:$P,MATCH(CONCATENATE(BJ$4,$A33),'Výsledková listina'!$O:$O,0),1))</f>
      </c>
      <c r="BL33" s="4"/>
      <c r="BM33" s="50">
        <f t="shared" si="10"/>
      </c>
      <c r="BN33" s="69"/>
      <c r="BO33" s="17">
        <f>IF(ISNA(MATCH(CONCATENATE(BO$4,$A33),'Výsledková listina'!$O:$O,0)),"",INDEX('Výsledková listina'!$C:$C,MATCH(CONCATENATE(BO$4,$A33),'Výsledková listina'!$O:$O,0),1))</f>
      </c>
      <c r="BP33" s="52">
        <f>IF(ISNA(MATCH(CONCATENATE(BO$4,$A33),'Výsledková listina'!$O:$O,0)),"",INDEX('Výsledková listina'!$P:$P,MATCH(CONCATENATE(BO$4,$A33),'Výsledková listina'!$O:$O,0),1))</f>
      </c>
      <c r="BQ33" s="4"/>
      <c r="BR33" s="50">
        <f t="shared" si="11"/>
      </c>
      <c r="BS33" s="69"/>
      <c r="BT33" s="17">
        <f>IF(ISNA(MATCH(CONCATENATE(BT$4,$A33),'Výsledková listina'!$O:$O,0)),"",INDEX('Výsledková listina'!$C:$C,MATCH(CONCATENATE(BT$4,$A33),'Výsledková listina'!$O:$O,0),1))</f>
      </c>
      <c r="BU33" s="52">
        <f>IF(ISNA(MATCH(CONCATENATE(BT$4,$A33),'Výsledková listina'!$O:$O,0)),"",INDEX('Výsledková listina'!$P:$P,MATCH(CONCATENATE(BT$4,$A33),'Výsledková listina'!$O:$O,0),1))</f>
      </c>
      <c r="BV33" s="4"/>
      <c r="BW33" s="50">
        <f t="shared" si="12"/>
      </c>
      <c r="BX33" s="69"/>
      <c r="BY33" s="17">
        <f>IF(ISNA(MATCH(CONCATENATE(BY$4,$A33),'Výsledková listina'!$O:$O,0)),"",INDEX('Výsledková listina'!$C:$C,MATCH(CONCATENATE(BY$4,$A33),'Výsledková listina'!$O:$O,0),1))</f>
      </c>
      <c r="BZ33" s="52">
        <f>IF(ISNA(MATCH(CONCATENATE(BY$4,$A33),'Výsledková listina'!$O:$O,0)),"",INDEX('Výsledková listina'!$P:$P,MATCH(CONCATENATE(BY$4,$A33),'Výsledková listina'!$O:$O,0),1))</f>
      </c>
      <c r="CA33" s="4"/>
      <c r="CB33" s="50">
        <f t="shared" si="13"/>
      </c>
      <c r="CC33" s="69"/>
      <c r="CD33" s="17">
        <f>IF(ISNA(MATCH(CONCATENATE(CD$4,$A33),'Výsledková listina'!$O:$O,0)),"",INDEX('Výsledková listina'!$C:$C,MATCH(CONCATENATE(CD$4,$A33),'Výsledková listina'!$O:$O,0),1))</f>
      </c>
      <c r="CE33" s="52">
        <f>IF(ISNA(MATCH(CONCATENATE(CD$4,$A33),'Výsledková listina'!$O:$O,0)),"",INDEX('Výsledková listina'!$P:$P,MATCH(CONCATENATE(CD$4,$A33),'Výsledková listina'!$O:$O,0),1))</f>
      </c>
      <c r="CF33" s="4"/>
      <c r="CG33" s="50">
        <f t="shared" si="14"/>
      </c>
      <c r="CH33" s="69"/>
    </row>
    <row r="34" spans="1:86" s="10" customFormat="1" ht="34.5" customHeight="1">
      <c r="A34" s="5">
        <v>29</v>
      </c>
      <c r="B34" s="17">
        <f>IF(ISNA(MATCH(CONCATENATE(B$4,$A34),'Výsledková listina'!$O:$O,0)),"",INDEX('Výsledková listina'!$C:$C,MATCH(CONCATENATE(B$4,$A34),'Výsledková listina'!$O:$O,0),1))</f>
      </c>
      <c r="C34" s="52">
        <f>IF(ISNA(MATCH(CONCATENATE(B$4,$A34),'Výsledková listina'!$O:$O,0)),"",INDEX('Výsledková listina'!$P:$P,MATCH(CONCATENATE(B$4,$A34),'Výsledková listina'!$O:$O,0),1))</f>
      </c>
      <c r="D34" s="4"/>
      <c r="E34" s="110"/>
      <c r="F34" s="50">
        <f t="shared" si="0"/>
      </c>
      <c r="G34" s="69"/>
      <c r="H34" s="17">
        <f>IF(ISNA(MATCH(CONCATENATE(H$4,$A34),'Výsledková listina'!$O:$O,0)),"",INDEX('Výsledková listina'!$C:$C,MATCH(CONCATENATE(H$4,$A34),'Výsledková listina'!$O:$O,0),1))</f>
      </c>
      <c r="I34" s="52">
        <f>IF(ISNA(MATCH(CONCATENATE(H$4,$A34),'Výsledková listina'!$O:$O,0)),"",INDEX('Výsledková listina'!$P:$P,MATCH(CONCATENATE(H$4,$A34),'Výsledková listina'!$O:$O,0),1))</f>
      </c>
      <c r="J34" s="4"/>
      <c r="K34" s="110"/>
      <c r="L34" s="50">
        <f t="shared" si="1"/>
      </c>
      <c r="M34" s="69"/>
      <c r="N34" s="17">
        <f>IF(ISNA(MATCH(CONCATENATE(N$4,$A34),'Výsledková listina'!$O:$O,0)),"",INDEX('Výsledková listina'!$C:$C,MATCH(CONCATENATE(N$4,$A34),'Výsledková listina'!$O:$O,0),1))</f>
      </c>
      <c r="O34" s="52">
        <f>IF(ISNA(MATCH(CONCATENATE(N$4,$A34),'Výsledková listina'!$O:$O,0)),"",INDEX('Výsledková listina'!$P:$P,MATCH(CONCATENATE(N$4,$A34),'Výsledková listina'!$O:$O,0),1))</f>
      </c>
      <c r="P34" s="4"/>
      <c r="Q34" s="110"/>
      <c r="R34" s="50">
        <f t="shared" si="2"/>
      </c>
      <c r="S34" s="69"/>
      <c r="T34" s="17">
        <f>IF(ISNA(MATCH(CONCATENATE(T$4,$A34),'Výsledková listina'!$O:$O,0)),"",INDEX('Výsledková listina'!$C:$C,MATCH(CONCATENATE(T$4,$A34),'Výsledková listina'!$O:$O,0),1))</f>
      </c>
      <c r="U34" s="52">
        <f>IF(ISNA(MATCH(CONCATENATE(T$4,$A34),'Výsledková listina'!$O:$O,0)),"",INDEX('Výsledková listina'!$P:$P,MATCH(CONCATENATE(T$4,$A34),'Výsledková listina'!$O:$O,0),1))</f>
      </c>
      <c r="V34" s="4"/>
      <c r="W34" s="110"/>
      <c r="X34" s="50">
        <f t="shared" si="3"/>
      </c>
      <c r="Y34" s="69"/>
      <c r="Z34" s="17">
        <f>IF(ISNA(MATCH(CONCATENATE(Z$4,$A34),'Výsledková listina'!$O:$O,0)),"",INDEX('Výsledková listina'!$C:$C,MATCH(CONCATENATE(Z$4,$A34),'Výsledková listina'!$O:$O,0),1))</f>
      </c>
      <c r="AA34" s="52">
        <f>IF(ISNA(MATCH(CONCATENATE(Z$4,$A34),'Výsledková listina'!$O:$O,0)),"",INDEX('Výsledková listina'!$P:$P,MATCH(CONCATENATE(Z$4,$A34),'Výsledková listina'!$O:$O,0),1))</f>
      </c>
      <c r="AB34" s="4"/>
      <c r="AC34" s="110"/>
      <c r="AD34" s="50">
        <f t="shared" si="4"/>
      </c>
      <c r="AE34" s="69"/>
      <c r="AF34" s="17">
        <f>IF(ISNA(MATCH(CONCATENATE(AF$4,$A34),'Výsledková listina'!$O:$O,0)),"",INDEX('Výsledková listina'!$C:$C,MATCH(CONCATENATE(AF$4,$A34),'Výsledková listina'!$O:$O,0),1))</f>
      </c>
      <c r="AG34" s="52">
        <f>IF(ISNA(MATCH(CONCATENATE(AF$4,$A34),'Výsledková listina'!$O:$O,0)),"",INDEX('Výsledková listina'!$P:$P,MATCH(CONCATENATE(AF$4,$A34),'Výsledková listina'!$O:$O,0),1))</f>
      </c>
      <c r="AH34" s="4"/>
      <c r="AI34" s="110"/>
      <c r="AJ34" s="50">
        <f t="shared" si="5"/>
      </c>
      <c r="AK34" s="69"/>
      <c r="AL34" s="17">
        <f>IF(ISNA(MATCH(CONCATENATE(AL$4,$A34),'Výsledková listina'!$O:$O,0)),"",INDEX('Výsledková listina'!$C:$C,MATCH(CONCATENATE(AL$4,$A34),'Výsledková listina'!$O:$O,0),1))</f>
      </c>
      <c r="AM34" s="52">
        <f>IF(ISNA(MATCH(CONCATENATE(AL$4,$A34),'Výsledková listina'!$O:$O,0)),"",INDEX('Výsledková listina'!$P:$P,MATCH(CONCATENATE(AL$4,$A34),'Výsledková listina'!$O:$O,0),1))</f>
      </c>
      <c r="AN34" s="4"/>
      <c r="AO34" s="110"/>
      <c r="AP34" s="50">
        <f t="shared" si="6"/>
      </c>
      <c r="AQ34" s="69"/>
      <c r="AR34" s="17">
        <f>IF(ISNA(MATCH(CONCATENATE(AR$4,$A34),'Výsledková listina'!$O:$O,0)),"",INDEX('Výsledková listina'!$C:$C,MATCH(CONCATENATE(AR$4,$A34),'Výsledková listina'!$O:$O,0),1))</f>
      </c>
      <c r="AS34" s="52">
        <f>IF(ISNA(MATCH(CONCATENATE(AR$4,$A34),'Výsledková listina'!$O:$O,0)),"",INDEX('Výsledková listina'!$P:$P,MATCH(CONCATENATE(AR$4,$A34),'Výsledková listina'!$O:$O,0),1))</f>
      </c>
      <c r="AT34" s="4"/>
      <c r="AU34" s="110"/>
      <c r="AV34" s="50">
        <f t="shared" si="7"/>
      </c>
      <c r="AW34" s="69"/>
      <c r="AX34" s="17">
        <f>IF(ISNA(MATCH(CONCATENATE(AX$4,$A34),'Výsledková listina'!$O:$O,0)),"",INDEX('Výsledková listina'!$C:$C,MATCH(CONCATENATE(AX$4,$A34),'Výsledková listina'!$O:$O,0),1))</f>
      </c>
      <c r="AY34" s="52">
        <f>IF(ISNA(MATCH(CONCATENATE(AX$4,$A34),'Výsledková listina'!$O:$O,0)),"",INDEX('Výsledková listina'!$P:$P,MATCH(CONCATENATE(AX$4,$A34),'Výsledková listina'!$O:$O,0),1))</f>
      </c>
      <c r="AZ34" s="4"/>
      <c r="BA34" s="110"/>
      <c r="BB34" s="50">
        <f t="shared" si="8"/>
      </c>
      <c r="BC34" s="69"/>
      <c r="BD34" s="17">
        <f>IF(ISNA(MATCH(CONCATENATE(BD$4,$A34),'Výsledková listina'!$O:$O,0)),"",INDEX('Výsledková listina'!$C:$C,MATCH(CONCATENATE(BD$4,$A34),'Výsledková listina'!$O:$O,0),1))</f>
      </c>
      <c r="BE34" s="52">
        <f>IF(ISNA(MATCH(CONCATENATE(BD$4,$A34),'Výsledková listina'!$O:$O,0)),"",INDEX('Výsledková listina'!$P:$P,MATCH(CONCATENATE(BD$4,$A34),'Výsledková listina'!$O:$O,0),1))</f>
      </c>
      <c r="BF34" s="4"/>
      <c r="BG34" s="110"/>
      <c r="BH34" s="50">
        <f t="shared" si="9"/>
      </c>
      <c r="BI34" s="69"/>
      <c r="BJ34" s="17">
        <f>IF(ISNA(MATCH(CONCATENATE(BJ$4,$A34),'Výsledková listina'!$O:$O,0)),"",INDEX('Výsledková listina'!$C:$C,MATCH(CONCATENATE(BJ$4,$A34),'Výsledková listina'!$O:$O,0),1))</f>
      </c>
      <c r="BK34" s="52">
        <f>IF(ISNA(MATCH(CONCATENATE(BJ$4,$A34),'Výsledková listina'!$O:$O,0)),"",INDEX('Výsledková listina'!$P:$P,MATCH(CONCATENATE(BJ$4,$A34),'Výsledková listina'!$O:$O,0),1))</f>
      </c>
      <c r="BL34" s="4"/>
      <c r="BM34" s="50">
        <f t="shared" si="10"/>
      </c>
      <c r="BN34" s="69"/>
      <c r="BO34" s="17">
        <f>IF(ISNA(MATCH(CONCATENATE(BO$4,$A34),'Výsledková listina'!$O:$O,0)),"",INDEX('Výsledková listina'!$C:$C,MATCH(CONCATENATE(BO$4,$A34),'Výsledková listina'!$O:$O,0),1))</f>
      </c>
      <c r="BP34" s="52">
        <f>IF(ISNA(MATCH(CONCATENATE(BO$4,$A34),'Výsledková listina'!$O:$O,0)),"",INDEX('Výsledková listina'!$P:$P,MATCH(CONCATENATE(BO$4,$A34),'Výsledková listina'!$O:$O,0),1))</f>
      </c>
      <c r="BQ34" s="4"/>
      <c r="BR34" s="50">
        <f t="shared" si="11"/>
      </c>
      <c r="BS34" s="69"/>
      <c r="BT34" s="17">
        <f>IF(ISNA(MATCH(CONCATENATE(BT$4,$A34),'Výsledková listina'!$O:$O,0)),"",INDEX('Výsledková listina'!$C:$C,MATCH(CONCATENATE(BT$4,$A34),'Výsledková listina'!$O:$O,0),1))</f>
      </c>
      <c r="BU34" s="52">
        <f>IF(ISNA(MATCH(CONCATENATE(BT$4,$A34),'Výsledková listina'!$O:$O,0)),"",INDEX('Výsledková listina'!$P:$P,MATCH(CONCATENATE(BT$4,$A34),'Výsledková listina'!$O:$O,0),1))</f>
      </c>
      <c r="BV34" s="4"/>
      <c r="BW34" s="50">
        <f t="shared" si="12"/>
      </c>
      <c r="BX34" s="69"/>
      <c r="BY34" s="17">
        <f>IF(ISNA(MATCH(CONCATENATE(BY$4,$A34),'Výsledková listina'!$O:$O,0)),"",INDEX('Výsledková listina'!$C:$C,MATCH(CONCATENATE(BY$4,$A34),'Výsledková listina'!$O:$O,0),1))</f>
      </c>
      <c r="BZ34" s="52">
        <f>IF(ISNA(MATCH(CONCATENATE(BY$4,$A34),'Výsledková listina'!$O:$O,0)),"",INDEX('Výsledková listina'!$P:$P,MATCH(CONCATENATE(BY$4,$A34),'Výsledková listina'!$O:$O,0),1))</f>
      </c>
      <c r="CA34" s="4"/>
      <c r="CB34" s="50">
        <f t="shared" si="13"/>
      </c>
      <c r="CC34" s="69"/>
      <c r="CD34" s="17">
        <f>IF(ISNA(MATCH(CONCATENATE(CD$4,$A34),'Výsledková listina'!$O:$O,0)),"",INDEX('Výsledková listina'!$C:$C,MATCH(CONCATENATE(CD$4,$A34),'Výsledková listina'!$O:$O,0),1))</f>
      </c>
      <c r="CE34" s="52">
        <f>IF(ISNA(MATCH(CONCATENATE(CD$4,$A34),'Výsledková listina'!$O:$O,0)),"",INDEX('Výsledková listina'!$P:$P,MATCH(CONCATENATE(CD$4,$A34),'Výsledková listina'!$O:$O,0),1))</f>
      </c>
      <c r="CF34" s="4"/>
      <c r="CG34" s="50">
        <f t="shared" si="14"/>
      </c>
      <c r="CH34" s="69"/>
    </row>
    <row r="35" spans="1:86" s="10" customFormat="1" ht="34.5" customHeight="1" thickBot="1">
      <c r="A35" s="6">
        <v>30</v>
      </c>
      <c r="B35" s="18">
        <f>IF(ISNA(MATCH(CONCATENATE(B$4,$A35),'Výsledková listina'!$O:$O,0)),"",INDEX('Výsledková listina'!$C:$C,MATCH(CONCATENATE(B$4,$A35),'Výsledková listina'!$O:$O,0),1))</f>
      </c>
      <c r="C35" s="53">
        <f>IF(ISNA(MATCH(CONCATENATE(B$4,$A35),'Výsledková listina'!$O:$O,0)),"",INDEX('Výsledková listina'!$P:$P,MATCH(CONCATENATE(B$4,$A35),'Výsledková listina'!$O:$O,0),1))</f>
      </c>
      <c r="D35" s="7"/>
      <c r="E35" s="111"/>
      <c r="F35" s="50">
        <f t="shared" si="0"/>
      </c>
      <c r="G35" s="70"/>
      <c r="H35" s="18">
        <f>IF(ISNA(MATCH(CONCATENATE(H$4,$A35),'Výsledková listina'!$O:$O,0)),"",INDEX('Výsledková listina'!$C:$C,MATCH(CONCATENATE(H$4,$A35),'Výsledková listina'!$O:$O,0),1))</f>
      </c>
      <c r="I35" s="53">
        <f>IF(ISNA(MATCH(CONCATENATE(H$4,$A35),'Výsledková listina'!$O:$O,0)),"",INDEX('Výsledková listina'!$P:$P,MATCH(CONCATENATE(H$4,$A35),'Výsledková listina'!$O:$O,0),1))</f>
      </c>
      <c r="J35" s="7"/>
      <c r="K35" s="111"/>
      <c r="L35" s="50">
        <f t="shared" si="1"/>
      </c>
      <c r="M35" s="70"/>
      <c r="N35" s="18">
        <f>IF(ISNA(MATCH(CONCATENATE(N$4,$A35),'Výsledková listina'!$O:$O,0)),"",INDEX('Výsledková listina'!$C:$C,MATCH(CONCATENATE(N$4,$A35),'Výsledková listina'!$O:$O,0),1))</f>
      </c>
      <c r="O35" s="53">
        <f>IF(ISNA(MATCH(CONCATENATE(N$4,$A35),'Výsledková listina'!$O:$O,0)),"",INDEX('Výsledková listina'!$P:$P,MATCH(CONCATENATE(N$4,$A35),'Výsledková listina'!$O:$O,0),1))</f>
      </c>
      <c r="P35" s="7"/>
      <c r="Q35" s="111"/>
      <c r="R35" s="50">
        <f t="shared" si="2"/>
      </c>
      <c r="S35" s="70"/>
      <c r="T35" s="18">
        <f>IF(ISNA(MATCH(CONCATENATE(T$4,$A35),'Výsledková listina'!$O:$O,0)),"",INDEX('Výsledková listina'!$C:$C,MATCH(CONCATENATE(T$4,$A35),'Výsledková listina'!$O:$O,0),1))</f>
      </c>
      <c r="U35" s="53">
        <f>IF(ISNA(MATCH(CONCATENATE(T$4,$A35),'Výsledková listina'!$O:$O,0)),"",INDEX('Výsledková listina'!$P:$P,MATCH(CONCATENATE(T$4,$A35),'Výsledková listina'!$O:$O,0),1))</f>
      </c>
      <c r="V35" s="7"/>
      <c r="W35" s="111"/>
      <c r="X35" s="50">
        <f t="shared" si="3"/>
      </c>
      <c r="Y35" s="70"/>
      <c r="Z35" s="18">
        <f>IF(ISNA(MATCH(CONCATENATE(Z$4,$A35),'Výsledková listina'!$O:$O,0)),"",INDEX('Výsledková listina'!$C:$C,MATCH(CONCATENATE(Z$4,$A35),'Výsledková listina'!$O:$O,0),1))</f>
      </c>
      <c r="AA35" s="53">
        <f>IF(ISNA(MATCH(CONCATENATE(Z$4,$A35),'Výsledková listina'!$O:$O,0)),"",INDEX('Výsledková listina'!$P:$P,MATCH(CONCATENATE(Z$4,$A35),'Výsledková listina'!$O:$O,0),1))</f>
      </c>
      <c r="AB35" s="7"/>
      <c r="AC35" s="111"/>
      <c r="AD35" s="50">
        <f t="shared" si="4"/>
      </c>
      <c r="AE35" s="70"/>
      <c r="AF35" s="18">
        <f>IF(ISNA(MATCH(CONCATENATE(AF$4,$A35),'Výsledková listina'!$O:$O,0)),"",INDEX('Výsledková listina'!$C:$C,MATCH(CONCATENATE(AF$4,$A35),'Výsledková listina'!$O:$O,0),1))</f>
      </c>
      <c r="AG35" s="53">
        <f>IF(ISNA(MATCH(CONCATENATE(AF$4,$A35),'Výsledková listina'!$O:$O,0)),"",INDEX('Výsledková listina'!$P:$P,MATCH(CONCATENATE(AF$4,$A35),'Výsledková listina'!$O:$O,0),1))</f>
      </c>
      <c r="AH35" s="7"/>
      <c r="AI35" s="111"/>
      <c r="AJ35" s="50">
        <f t="shared" si="5"/>
      </c>
      <c r="AK35" s="70"/>
      <c r="AL35" s="18">
        <f>IF(ISNA(MATCH(CONCATENATE(AL$4,$A35),'Výsledková listina'!$O:$O,0)),"",INDEX('Výsledková listina'!$C:$C,MATCH(CONCATENATE(AL$4,$A35),'Výsledková listina'!$O:$O,0),1))</f>
      </c>
      <c r="AM35" s="53">
        <f>IF(ISNA(MATCH(CONCATENATE(AL$4,$A35),'Výsledková listina'!$O:$O,0)),"",INDEX('Výsledková listina'!$P:$P,MATCH(CONCATENATE(AL$4,$A35),'Výsledková listina'!$O:$O,0),1))</f>
      </c>
      <c r="AN35" s="7"/>
      <c r="AO35" s="111"/>
      <c r="AP35" s="50">
        <f t="shared" si="6"/>
      </c>
      <c r="AQ35" s="70"/>
      <c r="AR35" s="18">
        <f>IF(ISNA(MATCH(CONCATENATE(AR$4,$A35),'Výsledková listina'!$O:$O,0)),"",INDEX('Výsledková listina'!$C:$C,MATCH(CONCATENATE(AR$4,$A35),'Výsledková listina'!$O:$O,0),1))</f>
      </c>
      <c r="AS35" s="53">
        <f>IF(ISNA(MATCH(CONCATENATE(AR$4,$A35),'Výsledková listina'!$O:$O,0)),"",INDEX('Výsledková listina'!$P:$P,MATCH(CONCATENATE(AR$4,$A35),'Výsledková listina'!$O:$O,0),1))</f>
      </c>
      <c r="AT35" s="7"/>
      <c r="AU35" s="111"/>
      <c r="AV35" s="50">
        <f t="shared" si="7"/>
      </c>
      <c r="AW35" s="70"/>
      <c r="AX35" s="18">
        <f>IF(ISNA(MATCH(CONCATENATE(AX$4,$A35),'Výsledková listina'!$O:$O,0)),"",INDEX('Výsledková listina'!$C:$C,MATCH(CONCATENATE(AX$4,$A35),'Výsledková listina'!$O:$O,0),1))</f>
      </c>
      <c r="AY35" s="53">
        <f>IF(ISNA(MATCH(CONCATENATE(AX$4,$A35),'Výsledková listina'!$O:$O,0)),"",INDEX('Výsledková listina'!$P:$P,MATCH(CONCATENATE(AX$4,$A35),'Výsledková listina'!$O:$O,0),1))</f>
      </c>
      <c r="AZ35" s="7"/>
      <c r="BA35" s="111"/>
      <c r="BB35" s="50">
        <f t="shared" si="8"/>
      </c>
      <c r="BC35" s="70"/>
      <c r="BD35" s="18">
        <f>IF(ISNA(MATCH(CONCATENATE(BD$4,$A35),'Výsledková listina'!$O:$O,0)),"",INDEX('Výsledková listina'!$C:$C,MATCH(CONCATENATE(BD$4,$A35),'Výsledková listina'!$O:$O,0),1))</f>
      </c>
      <c r="BE35" s="53">
        <f>IF(ISNA(MATCH(CONCATENATE(BD$4,$A35),'Výsledková listina'!$O:$O,0)),"",INDEX('Výsledková listina'!$P:$P,MATCH(CONCATENATE(BD$4,$A35),'Výsledková listina'!$O:$O,0),1))</f>
      </c>
      <c r="BF35" s="7"/>
      <c r="BG35" s="111"/>
      <c r="BH35" s="50">
        <f t="shared" si="9"/>
      </c>
      <c r="BI35" s="70"/>
      <c r="BJ35" s="18">
        <f>IF(ISNA(MATCH(CONCATENATE(BJ$4,$A35),'Výsledková listina'!$O:$O,0)),"",INDEX('Výsledková listina'!$C:$C,MATCH(CONCATENATE(BJ$4,$A35),'Výsledková listina'!$O:$O,0),1))</f>
      </c>
      <c r="BK35" s="53">
        <f>IF(ISNA(MATCH(CONCATENATE(BJ$4,$A35),'Výsledková listina'!$O:$O,0)),"",INDEX('Výsledková listina'!$P:$P,MATCH(CONCATENATE(BJ$4,$A35),'Výsledková listina'!$O:$O,0),1))</f>
      </c>
      <c r="BL35" s="7"/>
      <c r="BM35" s="51">
        <f t="shared" si="10"/>
      </c>
      <c r="BN35" s="70"/>
      <c r="BO35" s="18">
        <f>IF(ISNA(MATCH(CONCATENATE(BO$4,$A35),'Výsledková listina'!$O:$O,0)),"",INDEX('Výsledková listina'!$C:$C,MATCH(CONCATENATE(BO$4,$A35),'Výsledková listina'!$O:$O,0),1))</f>
      </c>
      <c r="BP35" s="53">
        <f>IF(ISNA(MATCH(CONCATENATE(BO$4,$A35),'Výsledková listina'!$O:$O,0)),"",INDEX('Výsledková listina'!$P:$P,MATCH(CONCATENATE(BO$4,$A35),'Výsledková listina'!$O:$O,0),1))</f>
      </c>
      <c r="BQ35" s="7"/>
      <c r="BR35" s="51">
        <f t="shared" si="11"/>
      </c>
      <c r="BS35" s="70"/>
      <c r="BT35" s="18">
        <f>IF(ISNA(MATCH(CONCATENATE(BT$4,$A35),'Výsledková listina'!$O:$O,0)),"",INDEX('Výsledková listina'!$C:$C,MATCH(CONCATENATE(BT$4,$A35),'Výsledková listina'!$O:$O,0),1))</f>
      </c>
      <c r="BU35" s="53">
        <f>IF(ISNA(MATCH(CONCATENATE(BT$4,$A35),'Výsledková listina'!$O:$O,0)),"",INDEX('Výsledková listina'!$P:$P,MATCH(CONCATENATE(BT$4,$A35),'Výsledková listina'!$O:$O,0),1))</f>
      </c>
      <c r="BV35" s="7"/>
      <c r="BW35" s="51">
        <f t="shared" si="12"/>
      </c>
      <c r="BX35" s="70"/>
      <c r="BY35" s="18">
        <f>IF(ISNA(MATCH(CONCATENATE(BY$4,$A35),'Výsledková listina'!$O:$O,0)),"",INDEX('Výsledková listina'!$C:$C,MATCH(CONCATENATE(BY$4,$A35),'Výsledková listina'!$O:$O,0),1))</f>
      </c>
      <c r="BZ35" s="53">
        <f>IF(ISNA(MATCH(CONCATENATE(BY$4,$A35),'Výsledková listina'!$O:$O,0)),"",INDEX('Výsledková listina'!$P:$P,MATCH(CONCATENATE(BY$4,$A35),'Výsledková listina'!$O:$O,0),1))</f>
      </c>
      <c r="CA35" s="7"/>
      <c r="CB35" s="51">
        <f t="shared" si="13"/>
      </c>
      <c r="CC35" s="70"/>
      <c r="CD35" s="18">
        <f>IF(ISNA(MATCH(CONCATENATE(CD$4,$A35),'Výsledková listina'!$O:$O,0)),"",INDEX('Výsledková listina'!$C:$C,MATCH(CONCATENATE(CD$4,$A35),'Výsledková listina'!$O:$O,0),1))</f>
      </c>
      <c r="CE35" s="53">
        <f>IF(ISNA(MATCH(CONCATENATE(CD$4,$A35),'Výsledková listina'!$O:$O,0)),"",INDEX('Výsledková listina'!$P:$P,MATCH(CONCATENATE(CD$4,$A35),'Výsledková listina'!$O:$O,0),1))</f>
      </c>
      <c r="CF35" s="7"/>
      <c r="CG35" s="51">
        <f t="shared" si="14"/>
      </c>
      <c r="CH35" s="70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AX4:BC4"/>
    <mergeCell ref="Z4:AE4"/>
    <mergeCell ref="Z3:AE3"/>
    <mergeCell ref="N3:S3"/>
    <mergeCell ref="T3:Y3"/>
    <mergeCell ref="N4:S4"/>
    <mergeCell ref="T4:Y4"/>
    <mergeCell ref="AF4:AK4"/>
    <mergeCell ref="AL4:AQ4"/>
    <mergeCell ref="AR3:AW3"/>
    <mergeCell ref="AR4:AW4"/>
    <mergeCell ref="N1:S1"/>
    <mergeCell ref="N2:S2"/>
    <mergeCell ref="T1:Y1"/>
    <mergeCell ref="T2:Y2"/>
    <mergeCell ref="A3:A5"/>
    <mergeCell ref="B1:G1"/>
    <mergeCell ref="B2:G2"/>
    <mergeCell ref="H1:M1"/>
    <mergeCell ref="H2:M2"/>
    <mergeCell ref="H4:M4"/>
    <mergeCell ref="B4:G4"/>
    <mergeCell ref="B3:G3"/>
    <mergeCell ref="H3:M3"/>
    <mergeCell ref="BJ4:BN4"/>
    <mergeCell ref="BD1:BI1"/>
    <mergeCell ref="BD2:BI2"/>
    <mergeCell ref="BJ1:BN1"/>
    <mergeCell ref="BJ2:BN2"/>
    <mergeCell ref="BD4:BI4"/>
    <mergeCell ref="BD3:BI3"/>
    <mergeCell ref="AF2:AK2"/>
    <mergeCell ref="AL2:AQ2"/>
    <mergeCell ref="BJ3:BN3"/>
    <mergeCell ref="AR2:AW2"/>
    <mergeCell ref="AF3:AK3"/>
    <mergeCell ref="AL3:AQ3"/>
    <mergeCell ref="AX3:BC3"/>
    <mergeCell ref="Z1:AE1"/>
    <mergeCell ref="Z2:AE2"/>
    <mergeCell ref="AF1:AK1"/>
    <mergeCell ref="BO1:BS1"/>
    <mergeCell ref="BO2:BS2"/>
    <mergeCell ref="AX2:BC2"/>
    <mergeCell ref="AL1:AQ1"/>
    <mergeCell ref="AR1:AW1"/>
    <mergeCell ref="AX1:BC1"/>
    <mergeCell ref="BO3:BS3"/>
    <mergeCell ref="BO4:BS4"/>
    <mergeCell ref="BT1:BX1"/>
    <mergeCell ref="BT2:BX2"/>
    <mergeCell ref="BT3:BX3"/>
    <mergeCell ref="BT4:BX4"/>
    <mergeCell ref="BY1:CC1"/>
    <mergeCell ref="BY2:CC2"/>
    <mergeCell ref="BY3:CC3"/>
    <mergeCell ref="BY4:CC4"/>
    <mergeCell ref="CD1:CH1"/>
    <mergeCell ref="CD2:CH2"/>
    <mergeCell ref="CD3:CH3"/>
    <mergeCell ref="CD4:CH4"/>
  </mergeCells>
  <conditionalFormatting sqref="B6:B35 E6:E35 F6:F35">
    <cfRule type="expression" priority="1" dxfId="0" stopIfTrue="1">
      <formula>$E6&gt;0</formula>
    </cfRule>
  </conditionalFormatting>
  <conditionalFormatting sqref="H6:H35 K6:K35 L6:L35">
    <cfRule type="expression" priority="2" dxfId="0" stopIfTrue="1">
      <formula>$K6&gt;0</formula>
    </cfRule>
  </conditionalFormatting>
  <conditionalFormatting sqref="N6:N35 Q6:Q35 R6:R35">
    <cfRule type="expression" priority="3" dxfId="0" stopIfTrue="1">
      <formula>$Q6&gt;0</formula>
    </cfRule>
  </conditionalFormatting>
  <conditionalFormatting sqref="T6:T35 W6:W35 X6:X35">
    <cfRule type="expression" priority="4" dxfId="0" stopIfTrue="1">
      <formula>$W6&gt;0</formula>
    </cfRule>
  </conditionalFormatting>
  <conditionalFormatting sqref="Z6:Z35 AC6:AC35 AD6:AD35">
    <cfRule type="expression" priority="5" dxfId="0" stopIfTrue="1">
      <formula>$AC6&gt;0</formula>
    </cfRule>
  </conditionalFormatting>
  <conditionalFormatting sqref="AF6:AF35 AI6:AI35 AJ6:AJ35">
    <cfRule type="expression" priority="6" dxfId="0" stopIfTrue="1">
      <formula>$AI6&gt;0</formula>
    </cfRule>
  </conditionalFormatting>
  <conditionalFormatting sqref="AO6:AO35 AL6:AL35 AQ6:AQ35">
    <cfRule type="expression" priority="7" dxfId="0" stopIfTrue="1">
      <formula>$AO6&gt;0</formula>
    </cfRule>
  </conditionalFormatting>
  <conditionalFormatting sqref="AR6:AR35 AU6:AV35 BA6:BB35 BG6:BH35">
    <cfRule type="expression" priority="8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300" verticalDpi="300" orientation="portrait" pageOrder="overThenDown" paperSize="9" scale="99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I76"/>
  <sheetViews>
    <sheetView showGridLines="0" zoomScale="75" zoomScaleNormal="75" zoomScalePageLayoutView="0" workbookViewId="0" topLeftCell="A46">
      <selection activeCell="G23" sqref="G23"/>
    </sheetView>
  </sheetViews>
  <sheetFormatPr defaultColWidth="9.125" defaultRowHeight="12.75"/>
  <cols>
    <col min="1" max="1" width="9.125" style="19" customWidth="1"/>
    <col min="2" max="2" width="4.00390625" style="19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6.25390625" style="19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7.375" style="19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50">
        <f>CONCATENATE('Základní list'!$E$3)</f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</row>
    <row r="2" spans="2:35" ht="12.75">
      <c r="B2" s="251" t="str">
        <f>CONCATENATE("Datum konání: ",'Základní list'!D4," - ",'Základní list'!F4)</f>
        <v>Datum konání:  - 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</row>
    <row r="3" spans="2:14" s="40" customFormat="1" ht="18" customHeight="1">
      <c r="B3" s="252" t="s">
        <v>44</v>
      </c>
      <c r="C3" s="253" t="s">
        <v>40</v>
      </c>
      <c r="D3" s="253"/>
      <c r="E3" s="253"/>
      <c r="F3" s="253"/>
      <c r="G3" s="253"/>
      <c r="H3" s="253"/>
      <c r="I3" s="253" t="s">
        <v>41</v>
      </c>
      <c r="J3" s="253"/>
      <c r="K3" s="253"/>
      <c r="L3" s="253"/>
      <c r="M3" s="253"/>
      <c r="N3" s="253"/>
    </row>
    <row r="4" spans="2:14" s="40" customFormat="1" ht="18" customHeight="1">
      <c r="B4" s="252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1</v>
      </c>
      <c r="C5" s="41" t="s">
        <v>56</v>
      </c>
      <c r="D5" s="41">
        <v>1</v>
      </c>
      <c r="E5" s="44">
        <f>INDEX('1. závod'!$A:$CH,$D5+5,INDEX('Základní list'!$B:$B,MATCH($C5,'Základní list'!$A:$A,0),1))</f>
        <v>13600</v>
      </c>
      <c r="F5" s="44">
        <f>INDEX('1. závod'!$A:$CH,$D5+5,INDEX('Základní list'!$B:$B,MATCH($C5,'Základní list'!$A:$A,0),1)+2)</f>
        <v>1</v>
      </c>
      <c r="G5" s="47" t="str">
        <f>INDEX('1. závod'!$A:$CH,$D5+5,INDEX('Základní list'!$B:$B,MATCH($C5,'Základní list'!$A:$A,0),1)-2)</f>
        <v>Srb Roman</v>
      </c>
      <c r="H5" s="54" t="str">
        <f>INDEX('1. závod'!$A:$CH,$D5+5,INDEX('Základní list'!$B:$B,MATCH($C5,'Základní list'!$A:$A,0),1)-1)</f>
        <v>Čelákovice</v>
      </c>
      <c r="I5" s="41" t="s">
        <v>56</v>
      </c>
      <c r="J5" s="41">
        <v>1</v>
      </c>
      <c r="K5" s="44">
        <f>INDEX('2. závod'!$A:$CH,$J5+5,INDEX('Základní list'!$B:$B,MATCH($I5,'Základní list'!$A:$A,0),1))</f>
        <v>18750</v>
      </c>
      <c r="L5" s="44">
        <f>INDEX('2. závod'!$A:$CH,$J5+5,INDEX('Základní list'!$B:$B,MATCH($I5,'Základní list'!$A:$A,0),1)+2)</f>
        <v>2</v>
      </c>
      <c r="M5" s="47" t="str">
        <f>INDEX('2. závod'!$A:$CH,$J5+5,INDEX('Základní list'!$B:$B,MATCH($I5,'Základní list'!$A:$A,0),1)-2)</f>
        <v>Petr Bromovský</v>
      </c>
      <c r="N5" s="54" t="str">
        <f>INDEX('2. závod'!$A:$CH,$J5+5,INDEX('Základní list'!$B:$B,MATCH($I5,'Základní list'!$A:$A,0),1)-1)</f>
        <v>Český Šternberk</v>
      </c>
    </row>
    <row r="6" spans="2:14" ht="31.5" customHeight="1">
      <c r="B6" s="43">
        <v>2</v>
      </c>
      <c r="C6" s="41" t="s">
        <v>56</v>
      </c>
      <c r="D6" s="41">
        <v>2</v>
      </c>
      <c r="E6" s="44">
        <f>INDEX('1. závod'!$A:$CH,$D6+5,INDEX('Základní list'!$B:$B,MATCH($C6,'Základní list'!$A:$A,0),1))</f>
        <v>11750</v>
      </c>
      <c r="F6" s="44">
        <f>INDEX('1. závod'!$A:$CH,$D6+5,INDEX('Základní list'!$B:$B,MATCH($C6,'Základní list'!$A:$A,0),1)+2)</f>
        <v>2</v>
      </c>
      <c r="G6" s="47" t="str">
        <f>INDEX('1. závod'!$A:$CH,$D6+5,INDEX('Základní list'!$B:$B,MATCH($C6,'Základní list'!$A:$A,0),1)-2)</f>
        <v>Petr Pluchta</v>
      </c>
      <c r="H6" s="54" t="str">
        <f>INDEX('1. závod'!$A:$CH,$D6+5,INDEX('Základní list'!$B:$B,MATCH($C6,'Základní list'!$A:$A,0),1)-1)</f>
        <v>Smečno</v>
      </c>
      <c r="I6" s="41" t="s">
        <v>56</v>
      </c>
      <c r="J6" s="41">
        <v>2</v>
      </c>
      <c r="K6" s="44">
        <f>INDEX('2. závod'!$A:$CH,$J6+5,INDEX('Základní list'!$B:$B,MATCH($I6,'Základní list'!$A:$A,0),1))</f>
        <v>5590</v>
      </c>
      <c r="L6" s="44">
        <f>INDEX('2. závod'!$A:$CH,$J6+5,INDEX('Základní list'!$B:$B,MATCH($I6,'Základní list'!$A:$A,0),1)+2)</f>
        <v>7</v>
      </c>
      <c r="M6" s="47" t="str">
        <f>INDEX('2. závod'!$A:$CH,$J6+5,INDEX('Základní list'!$B:$B,MATCH($I6,'Základní list'!$A:$A,0),1)-2)</f>
        <v>František Hudeček</v>
      </c>
      <c r="N6" s="54" t="str">
        <f>INDEX('2. závod'!$A:$CH,$J6+5,INDEX('Základní list'!$B:$B,MATCH($I6,'Základní list'!$A:$A,0),1)-1)</f>
        <v>Přelouč</v>
      </c>
    </row>
    <row r="7" spans="2:14" ht="31.5" customHeight="1">
      <c r="B7" s="43">
        <v>3</v>
      </c>
      <c r="C7" s="41" t="s">
        <v>56</v>
      </c>
      <c r="D7" s="41">
        <v>3</v>
      </c>
      <c r="E7" s="44">
        <f>INDEX('1. závod'!$A:$CH,$D7+5,INDEX('Základní list'!$B:$B,MATCH($C7,'Základní list'!$A:$A,0),1))</f>
        <v>8330</v>
      </c>
      <c r="F7" s="44">
        <f>INDEX('1. závod'!$A:$CH,$D7+5,INDEX('Základní list'!$B:$B,MATCH($C7,'Základní list'!$A:$A,0),1)+2)</f>
        <v>4</v>
      </c>
      <c r="G7" s="47" t="str">
        <f>INDEX('1. závod'!$A:$CH,$D7+5,INDEX('Základní list'!$B:$B,MATCH($C7,'Základní list'!$A:$A,0),1)-2)</f>
        <v>Pietrzyk Piotr</v>
      </c>
      <c r="H7" s="54" t="str">
        <f>INDEX('1. závod'!$A:$CH,$D7+5,INDEX('Základní list'!$B:$B,MATCH($C7,'Základní list'!$A:$A,0),1)-1)</f>
        <v>Brandýs nad Labem</v>
      </c>
      <c r="I7" s="41" t="s">
        <v>56</v>
      </c>
      <c r="J7" s="41">
        <v>3</v>
      </c>
      <c r="K7" s="44">
        <f>INDEX('2. závod'!$A:$CH,$J7+5,INDEX('Základní list'!$B:$B,MATCH($I7,'Základní list'!$A:$A,0),1))</f>
        <v>7130</v>
      </c>
      <c r="L7" s="44">
        <f>INDEX('2. závod'!$A:$CH,$J7+5,INDEX('Základní list'!$B:$B,MATCH($I7,'Základní list'!$A:$A,0),1)+2)</f>
        <v>6</v>
      </c>
      <c r="M7" s="47" t="str">
        <f>INDEX('2. závod'!$A:$CH,$J7+5,INDEX('Základní list'!$B:$B,MATCH($I7,'Základní list'!$A:$A,0),1)-2)</f>
        <v>Řezáč Jan</v>
      </c>
      <c r="N7" s="54" t="str">
        <f>INDEX('2. závod'!$A:$CH,$J7+5,INDEX('Základní list'!$B:$B,MATCH($I7,'Základní list'!$A:$A,0),1)-1)</f>
        <v>Brandýs nad Labem</v>
      </c>
    </row>
    <row r="8" spans="2:14" ht="31.5" customHeight="1">
      <c r="B8" s="43">
        <v>4</v>
      </c>
      <c r="C8" s="41" t="s">
        <v>56</v>
      </c>
      <c r="D8" s="41">
        <v>4</v>
      </c>
      <c r="E8" s="44">
        <f>INDEX('1. závod'!$A:$CH,$D8+5,INDEX('Základní list'!$B:$B,MATCH($C8,'Základní list'!$A:$A,0),1))</f>
        <v>1350</v>
      </c>
      <c r="F8" s="44">
        <f>INDEX('1. závod'!$A:$CH,$D8+5,INDEX('Základní list'!$B:$B,MATCH($C8,'Základní list'!$A:$A,0),1)+2)</f>
        <v>8</v>
      </c>
      <c r="G8" s="47" t="str">
        <f>INDEX('1. závod'!$A:$CH,$D8+5,INDEX('Základní list'!$B:$B,MATCH($C8,'Základní list'!$A:$A,0),1)-2)</f>
        <v>Michal ZUMR</v>
      </c>
      <c r="H8" s="54" t="str">
        <f>INDEX('1. závod'!$A:$CH,$D8+5,INDEX('Základní list'!$B:$B,MATCH($C8,'Základní list'!$A:$A,0),1)-1)</f>
        <v>Čelákovice</v>
      </c>
      <c r="I8" s="41" t="s">
        <v>56</v>
      </c>
      <c r="J8" s="41">
        <v>4</v>
      </c>
      <c r="K8" s="44">
        <f>INDEX('2. závod'!$A:$CH,$J8+5,INDEX('Základní list'!$B:$B,MATCH($I8,'Základní list'!$A:$A,0),1))</f>
        <v>7150</v>
      </c>
      <c r="L8" s="44">
        <f>INDEX('2. závod'!$A:$CH,$J8+5,INDEX('Základní list'!$B:$B,MATCH($I8,'Základní list'!$A:$A,0),1)+2)</f>
        <v>5</v>
      </c>
      <c r="M8" s="47" t="str">
        <f>INDEX('2. závod'!$A:$CH,$J8+5,INDEX('Základní list'!$B:$B,MATCH($I8,'Základní list'!$A:$A,0),1)-2)</f>
        <v>Marek Veselý</v>
      </c>
      <c r="N8" s="54" t="str">
        <f>INDEX('2. závod'!$A:$CH,$J8+5,INDEX('Základní list'!$B:$B,MATCH($I8,'Základní list'!$A:$A,0),1)-1)</f>
        <v>Český Šternberk</v>
      </c>
    </row>
    <row r="9" spans="2:14" ht="31.5" customHeight="1">
      <c r="B9" s="43">
        <v>5</v>
      </c>
      <c r="C9" s="41" t="s">
        <v>56</v>
      </c>
      <c r="D9" s="41">
        <v>5</v>
      </c>
      <c r="E9" s="44">
        <f>INDEX('1. závod'!$A:$CH,$D9+5,INDEX('Základní list'!$B:$B,MATCH($C9,'Základní list'!$A:$A,0),1))</f>
        <v>3750</v>
      </c>
      <c r="F9" s="44">
        <f>INDEX('1. závod'!$A:$CH,$D9+5,INDEX('Základní list'!$B:$B,MATCH($C9,'Základní list'!$A:$A,0),1)+2)</f>
        <v>6</v>
      </c>
      <c r="G9" s="47" t="str">
        <f>INDEX('1. závod'!$A:$CH,$D9+5,INDEX('Základní list'!$B:$B,MATCH($C9,'Základní list'!$A:$A,0),1)-2)</f>
        <v>Staněk Petr</v>
      </c>
      <c r="H9" s="54" t="str">
        <f>INDEX('1. závod'!$A:$CH,$D9+5,INDEX('Základní list'!$B:$B,MATCH($C9,'Základní list'!$A:$A,0),1)-1)</f>
        <v>Smečno</v>
      </c>
      <c r="I9" s="41" t="s">
        <v>56</v>
      </c>
      <c r="J9" s="41">
        <v>5</v>
      </c>
      <c r="K9" s="44">
        <f>INDEX('2. závod'!$A:$CH,$J9+5,INDEX('Základní list'!$B:$B,MATCH($I9,'Základní list'!$A:$A,0),1))</f>
        <v>2650</v>
      </c>
      <c r="L9" s="44">
        <f>INDEX('2. závod'!$A:$CH,$J9+5,INDEX('Základní list'!$B:$B,MATCH($I9,'Základní list'!$A:$A,0),1)+2)</f>
        <v>9</v>
      </c>
      <c r="M9" s="47" t="str">
        <f>INDEX('2. závod'!$A:$CH,$J9+5,INDEX('Základní list'!$B:$B,MATCH($I9,'Základní list'!$A:$A,0),1)-2)</f>
        <v>Vladislav Pichl</v>
      </c>
      <c r="N9" s="54" t="str">
        <f>INDEX('2. závod'!$A:$CH,$J9+5,INDEX('Základní list'!$B:$B,MATCH($I9,'Základní list'!$A:$A,0),1)-1)</f>
        <v>Smečno</v>
      </c>
    </row>
    <row r="10" spans="1:14" ht="31.5" customHeight="1">
      <c r="A10" s="91"/>
      <c r="B10" s="43">
        <v>6</v>
      </c>
      <c r="C10" s="41" t="s">
        <v>56</v>
      </c>
      <c r="D10" s="41">
        <v>6</v>
      </c>
      <c r="E10" s="44">
        <f>INDEX('1. závod'!$A:$CH,$D10+5,INDEX('Základní list'!$B:$B,MATCH($C10,'Základní list'!$A:$A,0),1))</f>
        <v>10110</v>
      </c>
      <c r="F10" s="44">
        <f>INDEX('1. závod'!$A:$CH,$D10+5,INDEX('Základní list'!$B:$B,MATCH($C10,'Základní list'!$A:$A,0),1)+2)</f>
        <v>3</v>
      </c>
      <c r="G10" s="47" t="str">
        <f>INDEX('1. závod'!$A:$CH,$D10+5,INDEX('Základní list'!$B:$B,MATCH($C10,'Základní list'!$A:$A,0),1)-2)</f>
        <v>Rudolf Tichý</v>
      </c>
      <c r="H10" s="54" t="str">
        <f>INDEX('1. závod'!$A:$CH,$D10+5,INDEX('Základní list'!$B:$B,MATCH($C10,'Základní list'!$A:$A,0),1)-1)</f>
        <v>Český Šternberk</v>
      </c>
      <c r="I10" s="41" t="s">
        <v>56</v>
      </c>
      <c r="J10" s="41">
        <v>6</v>
      </c>
      <c r="K10" s="44">
        <f>INDEX('2. závod'!$A:$CH,$J10+5,INDEX('Základní list'!$B:$B,MATCH($I10,'Základní list'!$A:$A,0),1))</f>
        <v>3890</v>
      </c>
      <c r="L10" s="44">
        <f>INDEX('2. závod'!$A:$CH,$J10+5,INDEX('Základní list'!$B:$B,MATCH($I10,'Základní list'!$A:$A,0),1)+2)</f>
        <v>8</v>
      </c>
      <c r="M10" s="47" t="str">
        <f>INDEX('2. závod'!$A:$CH,$J10+5,INDEX('Základní list'!$B:$B,MATCH($I10,'Základní list'!$A:$A,0),1)-2)</f>
        <v>Aneta Špitálská</v>
      </c>
      <c r="N10" s="54" t="str">
        <f>INDEX('2. závod'!$A:$CH,$J10+5,INDEX('Základní list'!$B:$B,MATCH($I10,'Základní list'!$A:$A,0),1)-1)</f>
        <v>Čelákovice</v>
      </c>
    </row>
    <row r="11" spans="2:14" ht="31.5" customHeight="1">
      <c r="B11" s="43">
        <v>7</v>
      </c>
      <c r="C11" s="41" t="s">
        <v>56</v>
      </c>
      <c r="D11" s="41">
        <v>7</v>
      </c>
      <c r="E11" s="44">
        <f>INDEX('1. závod'!$A:$CH,$D11+5,INDEX('Základní list'!$B:$B,MATCH($C11,'Základní list'!$A:$A,0),1))</f>
        <v>3670</v>
      </c>
      <c r="F11" s="44">
        <f>INDEX('1. závod'!$A:$CH,$D11+5,INDEX('Základní list'!$B:$B,MATCH($C11,'Základní list'!$A:$A,0),1)+2)</f>
        <v>7</v>
      </c>
      <c r="G11" s="47" t="str">
        <f>INDEX('1. závod'!$A:$CH,$D11+5,INDEX('Základní list'!$B:$B,MATCH($C11,'Základní list'!$A:$A,0),1)-2)</f>
        <v>Jan Bank</v>
      </c>
      <c r="H11" s="54" t="str">
        <f>INDEX('1. závod'!$A:$CH,$D11+5,INDEX('Základní list'!$B:$B,MATCH($C11,'Základní list'!$A:$A,0),1)-1)</f>
        <v>Český Šternberk</v>
      </c>
      <c r="I11" s="41" t="s">
        <v>56</v>
      </c>
      <c r="J11" s="41">
        <v>7</v>
      </c>
      <c r="K11" s="44">
        <f>INDEX('2. závod'!$A:$CH,$J11+5,INDEX('Základní list'!$B:$B,MATCH($I11,'Základní list'!$A:$A,0),1))</f>
        <v>7880</v>
      </c>
      <c r="L11" s="44">
        <f>INDEX('2. závod'!$A:$CH,$J11+5,INDEX('Základní list'!$B:$B,MATCH($I11,'Základní list'!$A:$A,0),1)+2)</f>
        <v>4</v>
      </c>
      <c r="M11" s="47" t="str">
        <f>INDEX('2. závod'!$A:$CH,$J11+5,INDEX('Základní list'!$B:$B,MATCH($I11,'Základní list'!$A:$A,0),1)-2)</f>
        <v>Petr Pluchta</v>
      </c>
      <c r="N11" s="54" t="str">
        <f>INDEX('2. závod'!$A:$CH,$J11+5,INDEX('Základní list'!$B:$B,MATCH($I11,'Základní list'!$A:$A,0),1)-1)</f>
        <v>Smečno</v>
      </c>
    </row>
    <row r="12" spans="2:14" ht="31.5" customHeight="1">
      <c r="B12" s="43">
        <v>8</v>
      </c>
      <c r="C12" s="41" t="s">
        <v>56</v>
      </c>
      <c r="D12" s="41">
        <v>8</v>
      </c>
      <c r="E12" s="44">
        <f>INDEX('1. závod'!$A:$CH,$D12+5,INDEX('Základní list'!$B:$B,MATCH($C12,'Základní list'!$A:$A,0),1))</f>
        <v>0</v>
      </c>
      <c r="F12" s="44">
        <f>INDEX('1. závod'!$A:$CH,$D12+5,INDEX('Základní list'!$B:$B,MATCH($C12,'Základní list'!$A:$A,0),1)+2)</f>
        <v>9</v>
      </c>
      <c r="G12" s="47" t="str">
        <f>INDEX('1. závod'!$A:$CH,$D12+5,INDEX('Základní list'!$B:$B,MATCH($C12,'Základní list'!$A:$A,0),1)-2)</f>
        <v>Jiří Pech</v>
      </c>
      <c r="H12" s="54" t="str">
        <f>INDEX('1. závod'!$A:$CH,$D12+5,INDEX('Základní list'!$B:$B,MATCH($C12,'Základní list'!$A:$A,0),1)-1)</f>
        <v>Rakovník</v>
      </c>
      <c r="I12" s="41" t="s">
        <v>56</v>
      </c>
      <c r="J12" s="41">
        <v>8</v>
      </c>
      <c r="K12" s="44">
        <f>INDEX('2. závod'!$A:$CH,$J12+5,INDEX('Základní list'!$B:$B,MATCH($I12,'Základní list'!$A:$A,0),1))</f>
        <v>8710</v>
      </c>
      <c r="L12" s="44">
        <f>INDEX('2. závod'!$A:$CH,$J12+5,INDEX('Základní list'!$B:$B,MATCH($I12,'Základní list'!$A:$A,0),1)+2)</f>
        <v>3</v>
      </c>
      <c r="M12" s="47" t="str">
        <f>INDEX('2. závod'!$A:$CH,$J12+5,INDEX('Základní list'!$B:$B,MATCH($I12,'Základní list'!$A:$A,0),1)-2)</f>
        <v>Vladimír Horák</v>
      </c>
      <c r="N12" s="54" t="str">
        <f>INDEX('2. závod'!$A:$CH,$J12+5,INDEX('Základní list'!$B:$B,MATCH($I12,'Základní list'!$A:$A,0),1)-1)</f>
        <v>Praha 10</v>
      </c>
    </row>
    <row r="13" spans="1:14" ht="31.5" customHeight="1">
      <c r="A13" s="92"/>
      <c r="B13" s="43">
        <v>9</v>
      </c>
      <c r="C13" s="41" t="s">
        <v>56</v>
      </c>
      <c r="D13" s="41">
        <v>9</v>
      </c>
      <c r="E13" s="44">
        <f>INDEX('1. závod'!$A:$CH,$D13+5,INDEX('Základní list'!$B:$B,MATCH($C13,'Základní list'!$A:$A,0),1))</f>
        <v>5170</v>
      </c>
      <c r="F13" s="44">
        <f>INDEX('1. závod'!$A:$CH,$D13+5,INDEX('Základní list'!$B:$B,MATCH($C13,'Základní list'!$A:$A,0),1)+2)</f>
        <v>5</v>
      </c>
      <c r="G13" s="47" t="str">
        <f>INDEX('1. závod'!$A:$CH,$D13+5,INDEX('Základní list'!$B:$B,MATCH($C13,'Základní list'!$A:$A,0),1)-2)</f>
        <v>Jaroslav Podlaha</v>
      </c>
      <c r="H13" s="54" t="str">
        <f>INDEX('1. závod'!$A:$CH,$D13+5,INDEX('Základní list'!$B:$B,MATCH($C13,'Základní list'!$A:$A,0),1)-1)</f>
        <v>Beroun</v>
      </c>
      <c r="I13" s="41" t="s">
        <v>56</v>
      </c>
      <c r="J13" s="41">
        <v>9</v>
      </c>
      <c r="K13" s="44">
        <f>INDEX('2. závod'!$A:$CH,$J13+5,INDEX('Základní list'!$B:$B,MATCH($I13,'Základní list'!$A:$A,0),1))</f>
        <v>20180</v>
      </c>
      <c r="L13" s="44">
        <f>INDEX('2. závod'!$A:$CH,$J13+5,INDEX('Základní list'!$B:$B,MATCH($I13,'Základní list'!$A:$A,0),1)+2)</f>
        <v>1</v>
      </c>
      <c r="M13" s="47" t="str">
        <f>INDEX('2. závod'!$A:$CH,$J13+5,INDEX('Základní list'!$B:$B,MATCH($I13,'Základní list'!$A:$A,0),1)-2)</f>
        <v>Martin Váňa</v>
      </c>
      <c r="N13" s="54" t="str">
        <f>INDEX('2. závod'!$A:$CH,$J13+5,INDEX('Základní list'!$B:$B,MATCH($I13,'Základní list'!$A:$A,0),1)-1)</f>
        <v>Beroun</v>
      </c>
    </row>
    <row r="14" spans="1:14" ht="31.5" customHeight="1">
      <c r="A14" s="92"/>
      <c r="B14" s="43">
        <v>10</v>
      </c>
      <c r="C14" s="41" t="s">
        <v>56</v>
      </c>
      <c r="D14" s="41">
        <v>10</v>
      </c>
      <c r="E14" s="44">
        <f>INDEX('1. závod'!$A:$CH,$D14+5,INDEX('Základní list'!$B:$B,MATCH($C14,'Základní list'!$A:$A,0),1))</f>
        <v>0</v>
      </c>
      <c r="F14" s="44">
        <f>INDEX('1. závod'!$A:$CH,$D14+5,INDEX('Základní list'!$B:$B,MATCH($C14,'Základní list'!$A:$A,0),1)+2)</f>
      </c>
      <c r="G14" s="47">
        <f>INDEX('1. závod'!$A:$CH,$D14+5,INDEX('Základní list'!$B:$B,MATCH($C14,'Základní list'!$A:$A,0),1)-2)</f>
      </c>
      <c r="H14" s="54">
        <f>INDEX('1. závod'!$A:$CH,$D14+5,INDEX('Základní list'!$B:$B,MATCH($C14,'Základní list'!$A:$A,0),1)-1)</f>
      </c>
      <c r="I14" s="41" t="s">
        <v>56</v>
      </c>
      <c r="J14" s="41">
        <v>10</v>
      </c>
      <c r="K14" s="44">
        <f>INDEX('2. závod'!$A:$CH,$J14+5,INDEX('Základní list'!$B:$B,MATCH($I14,'Základní list'!$A:$A,0),1))</f>
        <v>0</v>
      </c>
      <c r="L14" s="44">
        <f>INDEX('2. závod'!$A:$CH,$J14+5,INDEX('Základní list'!$B:$B,MATCH($I14,'Základní list'!$A:$A,0),1)+2)</f>
      </c>
      <c r="M14" s="47">
        <f>INDEX('2. závod'!$A:$CH,$J14+5,INDEX('Základní list'!$B:$B,MATCH($I14,'Základní list'!$A:$A,0),1)-2)</f>
      </c>
      <c r="N14" s="54">
        <f>INDEX('2. závod'!$A:$CH,$J14+5,INDEX('Základní list'!$B:$B,MATCH($I14,'Základní list'!$A:$A,0),1)-1)</f>
      </c>
    </row>
    <row r="15" spans="1:14" ht="31.5" customHeight="1">
      <c r="A15" s="93"/>
      <c r="B15" s="43">
        <v>11</v>
      </c>
      <c r="C15" s="41" t="s">
        <v>56</v>
      </c>
      <c r="D15" s="41">
        <v>11</v>
      </c>
      <c r="E15" s="44">
        <f>INDEX('1. závod'!$A:$CH,$D15+5,INDEX('Základní list'!$B:$B,MATCH($C15,'Základní list'!$A:$A,0),1))</f>
        <v>0</v>
      </c>
      <c r="F15" s="44">
        <f>INDEX('1. závod'!$A:$CH,$D15+5,INDEX('Základní list'!$B:$B,MATCH($C15,'Základní list'!$A:$A,0),1)+2)</f>
      </c>
      <c r="G15" s="47">
        <f>INDEX('1. závod'!$A:$CH,$D15+5,INDEX('Základní list'!$B:$B,MATCH($C15,'Základní list'!$A:$A,0),1)-2)</f>
      </c>
      <c r="H15" s="54">
        <f>INDEX('1. závod'!$A:$CH,$D15+5,INDEX('Základní list'!$B:$B,MATCH($C15,'Základní list'!$A:$A,0),1)-1)</f>
      </c>
      <c r="I15" s="41" t="s">
        <v>56</v>
      </c>
      <c r="J15" s="41">
        <v>11</v>
      </c>
      <c r="K15" s="44">
        <f>INDEX('2. závod'!$A:$CH,$J15+5,INDEX('Základní list'!$B:$B,MATCH($I15,'Základní list'!$A:$A,0),1))</f>
        <v>0</v>
      </c>
      <c r="L15" s="44">
        <f>INDEX('2. závod'!$A:$CH,$J15+5,INDEX('Základní list'!$B:$B,MATCH($I15,'Základní list'!$A:$A,0),1)+2)</f>
      </c>
      <c r="M15" s="47">
        <f>INDEX('2. závod'!$A:$CH,$J15+5,INDEX('Základní list'!$B:$B,MATCH($I15,'Základní list'!$A:$A,0),1)-2)</f>
      </c>
      <c r="N15" s="54">
        <f>INDEX('2. závod'!$A:$CH,$J15+5,INDEX('Základní list'!$B:$B,MATCH($I15,'Základní list'!$A:$A,0),1)-1)</f>
      </c>
    </row>
    <row r="16" spans="2:14" ht="31.5" customHeight="1">
      <c r="B16" s="43">
        <v>12</v>
      </c>
      <c r="C16" s="41" t="s">
        <v>56</v>
      </c>
      <c r="D16" s="41">
        <v>12</v>
      </c>
      <c r="E16" s="44">
        <f>INDEX('1. závod'!$A:$CH,$D16+5,INDEX('Základní list'!$B:$B,MATCH($C16,'Základní list'!$A:$A,0),1))</f>
        <v>0</v>
      </c>
      <c r="F16" s="44">
        <f>INDEX('1. závod'!$A:$CH,$D16+5,INDEX('Základní list'!$B:$B,MATCH($C16,'Základní list'!$A:$A,0),1)+2)</f>
      </c>
      <c r="G16" s="47">
        <f>INDEX('1. závod'!$A:$CH,$D16+5,INDEX('Základní list'!$B:$B,MATCH($C16,'Základní list'!$A:$A,0),1)-2)</f>
      </c>
      <c r="H16" s="54">
        <f>INDEX('1. závod'!$A:$CH,$D16+5,INDEX('Základní list'!$B:$B,MATCH($C16,'Základní list'!$A:$A,0),1)-1)</f>
      </c>
      <c r="I16" s="41" t="s">
        <v>56</v>
      </c>
      <c r="J16" s="41">
        <v>12</v>
      </c>
      <c r="K16" s="44">
        <f>INDEX('2. závod'!$A:$CH,$J16+5,INDEX('Základní list'!$B:$B,MATCH($I16,'Základní list'!$A:$A,0),1))</f>
        <v>0</v>
      </c>
      <c r="L16" s="44">
        <f>INDEX('2. závod'!$A:$CH,$J16+5,INDEX('Základní list'!$B:$B,MATCH($I16,'Základní list'!$A:$A,0),1)+2)</f>
      </c>
      <c r="M16" s="47">
        <f>INDEX('2. závod'!$A:$CH,$J16+5,INDEX('Základní list'!$B:$B,MATCH($I16,'Základní list'!$A:$A,0),1)-2)</f>
      </c>
      <c r="N16" s="54">
        <f>INDEX('2. závod'!$A:$CH,$J16+5,INDEX('Základní list'!$B:$B,MATCH($I16,'Základní list'!$A:$A,0),1)-1)</f>
      </c>
    </row>
    <row r="17" spans="2:14" ht="31.5" customHeight="1">
      <c r="B17" s="43">
        <v>13</v>
      </c>
      <c r="C17" s="41" t="s">
        <v>56</v>
      </c>
      <c r="D17" s="41">
        <v>13</v>
      </c>
      <c r="E17" s="44">
        <f>INDEX('1. závod'!$A:$CH,$D17+5,INDEX('Základní list'!$B:$B,MATCH($C17,'Základní list'!$A:$A,0),1))</f>
        <v>0</v>
      </c>
      <c r="F17" s="44">
        <f>INDEX('1. závod'!$A:$CH,$D17+5,INDEX('Základní list'!$B:$B,MATCH($C17,'Základní list'!$A:$A,0),1)+2)</f>
      </c>
      <c r="G17" s="47">
        <f>INDEX('1. závod'!$A:$CH,$D17+5,INDEX('Základní list'!$B:$B,MATCH($C17,'Základní list'!$A:$A,0),1)-2)</f>
      </c>
      <c r="H17" s="54">
        <f>INDEX('1. závod'!$A:$CH,$D17+5,INDEX('Základní list'!$B:$B,MATCH($C17,'Základní list'!$A:$A,0),1)-1)</f>
      </c>
      <c r="I17" s="41" t="s">
        <v>56</v>
      </c>
      <c r="J17" s="41">
        <v>13</v>
      </c>
      <c r="K17" s="44">
        <f>INDEX('2. závod'!$A:$CH,$J17+5,INDEX('Základní list'!$B:$B,MATCH($I17,'Základní list'!$A:$A,0),1))</f>
        <v>0</v>
      </c>
      <c r="L17" s="44">
        <f>INDEX('2. závod'!$A:$CH,$J17+5,INDEX('Základní list'!$B:$B,MATCH($I17,'Základní list'!$A:$A,0),1)+2)</f>
      </c>
      <c r="M17" s="47">
        <f>INDEX('2. závod'!$A:$CH,$J17+5,INDEX('Základní list'!$B:$B,MATCH($I17,'Základní list'!$A:$A,0),1)-2)</f>
      </c>
      <c r="N17" s="54">
        <f>INDEX('2. závod'!$A:$CH,$J17+5,INDEX('Základní list'!$B:$B,MATCH($I17,'Základní list'!$A:$A,0),1)-1)</f>
      </c>
    </row>
    <row r="18" spans="2:14" ht="31.5" customHeight="1">
      <c r="B18" s="43">
        <v>14</v>
      </c>
      <c r="C18" s="41" t="s">
        <v>56</v>
      </c>
      <c r="D18" s="41">
        <v>14</v>
      </c>
      <c r="E18" s="44">
        <f>INDEX('1. závod'!$A:$CH,$D18+5,INDEX('Základní list'!$B:$B,MATCH($C18,'Základní list'!$A:$A,0),1))</f>
        <v>0</v>
      </c>
      <c r="F18" s="44">
        <f>INDEX('1. závod'!$A:$CH,$D18+5,INDEX('Základní list'!$B:$B,MATCH($C18,'Základní list'!$A:$A,0),1)+2)</f>
      </c>
      <c r="G18" s="47">
        <f>INDEX('1. závod'!$A:$CH,$D18+5,INDEX('Základní list'!$B:$B,MATCH($C18,'Základní list'!$A:$A,0),1)-2)</f>
      </c>
      <c r="H18" s="54">
        <f>INDEX('1. závod'!$A:$CH,$D18+5,INDEX('Základní list'!$B:$B,MATCH($C18,'Základní list'!$A:$A,0),1)-1)</f>
      </c>
      <c r="I18" s="41" t="s">
        <v>56</v>
      </c>
      <c r="J18" s="41">
        <v>14</v>
      </c>
      <c r="K18" s="44">
        <f>INDEX('2. závod'!$A:$CH,$J18+5,INDEX('Základní list'!$B:$B,MATCH($I18,'Základní list'!$A:$A,0),1))</f>
        <v>0</v>
      </c>
      <c r="L18" s="44">
        <f>INDEX('2. závod'!$A:$CH,$J18+5,INDEX('Základní list'!$B:$B,MATCH($I18,'Základní list'!$A:$A,0),1)+2)</f>
      </c>
      <c r="M18" s="47">
        <f>INDEX('2. závod'!$A:$CH,$J18+5,INDEX('Základní list'!$B:$B,MATCH($I18,'Základní list'!$A:$A,0),1)-2)</f>
      </c>
      <c r="N18" s="54">
        <f>INDEX('2. závod'!$A:$CH,$J18+5,INDEX('Základní list'!$B:$B,MATCH($I18,'Základní list'!$A:$A,0),1)-1)</f>
      </c>
    </row>
    <row r="19" spans="2:14" ht="31.5" customHeight="1">
      <c r="B19" s="43">
        <v>15</v>
      </c>
      <c r="C19" s="41" t="s">
        <v>56</v>
      </c>
      <c r="D19" s="41">
        <v>15</v>
      </c>
      <c r="E19" s="44">
        <f>INDEX('1. závod'!$A:$CH,$D19+5,INDEX('Základní list'!$B:$B,MATCH($C19,'Základní list'!$A:$A,0),1))</f>
        <v>0</v>
      </c>
      <c r="F19" s="44">
        <f>INDEX('1. závod'!$A:$CH,$D19+5,INDEX('Základní list'!$B:$B,MATCH($C19,'Základní list'!$A:$A,0),1)+2)</f>
      </c>
      <c r="G19" s="47">
        <f>INDEX('1. závod'!$A:$CH,$D19+5,INDEX('Základní list'!$B:$B,MATCH($C19,'Základní list'!$A:$A,0),1)-2)</f>
      </c>
      <c r="H19" s="54">
        <f>INDEX('1. závod'!$A:$CH,$D19+5,INDEX('Základní list'!$B:$B,MATCH($C19,'Základní list'!$A:$A,0),1)-1)</f>
      </c>
      <c r="I19" s="41" t="s">
        <v>56</v>
      </c>
      <c r="J19" s="41">
        <v>15</v>
      </c>
      <c r="K19" s="44">
        <f>INDEX('2. závod'!$A:$CH,$J19+5,INDEX('Základní list'!$B:$B,MATCH($I19,'Základní list'!$A:$A,0),1))</f>
        <v>0</v>
      </c>
      <c r="L19" s="44">
        <f>INDEX('2. závod'!$A:$CH,$J19+5,INDEX('Základní list'!$B:$B,MATCH($I19,'Základní list'!$A:$A,0),1)+2)</f>
      </c>
      <c r="M19" s="47">
        <f>INDEX('2. závod'!$A:$CH,$J19+5,INDEX('Základní list'!$B:$B,MATCH($I19,'Základní list'!$A:$A,0),1)-2)</f>
      </c>
      <c r="N19" s="54">
        <f>INDEX('2. závod'!$A:$CH,$J19+5,INDEX('Základní list'!$B:$B,MATCH($I19,'Základní list'!$A:$A,0),1)-1)</f>
      </c>
    </row>
    <row r="20" spans="2:14" ht="31.5" customHeight="1">
      <c r="B20" s="43">
        <v>16</v>
      </c>
      <c r="C20" s="41" t="s">
        <v>56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56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17</v>
      </c>
      <c r="C21" s="41" t="s">
        <v>56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56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2:14" ht="31.5" customHeight="1">
      <c r="B22" s="43">
        <v>18</v>
      </c>
      <c r="C22" s="41" t="s">
        <v>56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56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2:14" ht="31.5" customHeight="1">
      <c r="B23" s="43">
        <v>19</v>
      </c>
      <c r="C23" s="41" t="s">
        <v>56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56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2:14" ht="31.5" customHeight="1">
      <c r="B24" s="43">
        <v>20</v>
      </c>
      <c r="C24" s="41" t="s">
        <v>56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56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2:14" ht="31.5" customHeight="1">
      <c r="B25" s="43">
        <v>21</v>
      </c>
      <c r="C25" s="41" t="s">
        <v>57</v>
      </c>
      <c r="D25" s="41">
        <v>1</v>
      </c>
      <c r="E25" s="44">
        <f>INDEX('1. závod'!$A:$CH,$D25+5,INDEX('Základní list'!$B:$B,MATCH($C25,'Základní list'!$A:$A,0),1))</f>
        <v>7070</v>
      </c>
      <c r="F25" s="44">
        <f>INDEX('1. závod'!$A:$CH,$D25+5,INDEX('Základní list'!$B:$B,MATCH($C25,'Základní list'!$A:$A,0),1)+2)</f>
        <v>2</v>
      </c>
      <c r="G25" s="47" t="str">
        <f>INDEX('1. závod'!$A:$CH,$D25+5,INDEX('Základní list'!$B:$B,MATCH($C25,'Základní list'!$A:$A,0),1)-2)</f>
        <v>Lukáš Kapusta</v>
      </c>
      <c r="H25" s="54" t="str">
        <f>INDEX('1. závod'!$A:$CH,$D25+5,INDEX('Základní list'!$B:$B,MATCH($C25,'Základní list'!$A:$A,0),1)-1)</f>
        <v>Čelákovice</v>
      </c>
      <c r="I25" s="41" t="s">
        <v>57</v>
      </c>
      <c r="J25" s="41">
        <v>1</v>
      </c>
      <c r="K25" s="44">
        <f>INDEX('2. závod'!$A:$CH,$J25+5,INDEX('Základní list'!$B:$B,MATCH($I25,'Základní list'!$A:$A,0),1))</f>
        <v>3090</v>
      </c>
      <c r="L25" s="44">
        <f>INDEX('2. závod'!$A:$CH,$J25+5,INDEX('Základní list'!$B:$B,MATCH($I25,'Základní list'!$A:$A,0),1)+2)</f>
        <v>6</v>
      </c>
      <c r="M25" s="47" t="str">
        <f>INDEX('2. závod'!$A:$CH,$J25+5,INDEX('Základní list'!$B:$B,MATCH($I25,'Základní list'!$A:$A,0),1)-2)</f>
        <v>Martin Vondra</v>
      </c>
      <c r="N25" s="54" t="str">
        <f>INDEX('2. závod'!$A:$CH,$J25+5,INDEX('Základní list'!$B:$B,MATCH($I25,'Základní list'!$A:$A,0),1)-1)</f>
        <v>Pardubice</v>
      </c>
    </row>
    <row r="26" spans="2:14" ht="31.5" customHeight="1">
      <c r="B26" s="43">
        <v>22</v>
      </c>
      <c r="C26" s="41" t="s">
        <v>57</v>
      </c>
      <c r="D26" s="41">
        <v>2</v>
      </c>
      <c r="E26" s="44">
        <f>INDEX('1. závod'!$A:$CH,$D26+5,INDEX('Základní list'!$B:$B,MATCH($C26,'Základní list'!$A:$A,0),1))</f>
        <v>1350</v>
      </c>
      <c r="F26" s="44">
        <f>INDEX('1. závod'!$A:$CH,$D26+5,INDEX('Základní list'!$B:$B,MATCH($C26,'Základní list'!$A:$A,0),1)+2)</f>
        <v>8</v>
      </c>
      <c r="G26" s="47" t="str">
        <f>INDEX('1. závod'!$A:$CH,$D26+5,INDEX('Základní list'!$B:$B,MATCH($C26,'Základní list'!$A:$A,0),1)-2)</f>
        <v>Vladimír Baranka</v>
      </c>
      <c r="H26" s="54" t="str">
        <f>INDEX('1. závod'!$A:$CH,$D26+5,INDEX('Základní list'!$B:$B,MATCH($C26,'Základní list'!$A:$A,0),1)-1)</f>
        <v>Český Šternberk</v>
      </c>
      <c r="I26" s="41" t="s">
        <v>57</v>
      </c>
      <c r="J26" s="41">
        <v>2</v>
      </c>
      <c r="K26" s="44">
        <f>INDEX('2. závod'!$A:$CH,$J26+5,INDEX('Základní list'!$B:$B,MATCH($I26,'Základní list'!$A:$A,0),1))</f>
        <v>0</v>
      </c>
      <c r="L26" s="44">
        <f>INDEX('2. závod'!$A:$CH,$J26+5,INDEX('Základní list'!$B:$B,MATCH($I26,'Základní list'!$A:$A,0),1)+2)</f>
        <v>9</v>
      </c>
      <c r="M26" s="47" t="str">
        <f>INDEX('2. závod'!$A:$CH,$J26+5,INDEX('Základní list'!$B:$B,MATCH($I26,'Základní list'!$A:$A,0),1)-2)</f>
        <v>Michal ZUMR</v>
      </c>
      <c r="N26" s="54" t="str">
        <f>INDEX('2. závod'!$A:$CH,$J26+5,INDEX('Základní list'!$B:$B,MATCH($I26,'Základní list'!$A:$A,0),1)-1)</f>
        <v>Čelákovice</v>
      </c>
    </row>
    <row r="27" spans="2:14" ht="31.5" customHeight="1">
      <c r="B27" s="43">
        <v>23</v>
      </c>
      <c r="C27" s="41" t="s">
        <v>57</v>
      </c>
      <c r="D27" s="41">
        <v>3</v>
      </c>
      <c r="E27" s="44">
        <f>INDEX('1. závod'!$A:$CH,$D27+5,INDEX('Základní list'!$B:$B,MATCH($C27,'Základní list'!$A:$A,0),1))</f>
        <v>3530</v>
      </c>
      <c r="F27" s="44">
        <f>INDEX('1. závod'!$A:$CH,$D27+5,INDEX('Základní list'!$B:$B,MATCH($C27,'Základní list'!$A:$A,0),1)+2)</f>
        <v>6</v>
      </c>
      <c r="G27" s="47" t="str">
        <f>INDEX('1. závod'!$A:$CH,$D27+5,INDEX('Základní list'!$B:$B,MATCH($C27,'Základní list'!$A:$A,0),1)-2)</f>
        <v>Vladimír Horák</v>
      </c>
      <c r="H27" s="54" t="str">
        <f>INDEX('1. závod'!$A:$CH,$D27+5,INDEX('Základní list'!$B:$B,MATCH($C27,'Základní list'!$A:$A,0),1)-1)</f>
        <v>Praha 10</v>
      </c>
      <c r="I27" s="41" t="s">
        <v>57</v>
      </c>
      <c r="J27" s="41">
        <v>3</v>
      </c>
      <c r="K27" s="44">
        <f>INDEX('2. závod'!$A:$CH,$J27+5,INDEX('Základní list'!$B:$B,MATCH($I27,'Základní list'!$A:$A,0),1))</f>
        <v>2160</v>
      </c>
      <c r="L27" s="44">
        <f>INDEX('2. závod'!$A:$CH,$J27+5,INDEX('Základní list'!$B:$B,MATCH($I27,'Základní list'!$A:$A,0),1)+2)</f>
        <v>7</v>
      </c>
      <c r="M27" s="47" t="str">
        <f>INDEX('2. závod'!$A:$CH,$J27+5,INDEX('Základní list'!$B:$B,MATCH($I27,'Základní list'!$A:$A,0),1)-2)</f>
        <v>Vladimír Vrla</v>
      </c>
      <c r="N27" s="54" t="str">
        <f>INDEX('2. závod'!$A:$CH,$J27+5,INDEX('Základní list'!$B:$B,MATCH($I27,'Základní list'!$A:$A,0),1)-1)</f>
        <v>Brandýs nad Labem</v>
      </c>
    </row>
    <row r="28" spans="1:14" ht="31.5" customHeight="1">
      <c r="A28" s="93"/>
      <c r="B28" s="43">
        <v>24</v>
      </c>
      <c r="C28" s="41" t="s">
        <v>57</v>
      </c>
      <c r="D28" s="41">
        <v>4</v>
      </c>
      <c r="E28" s="44">
        <f>INDEX('1. závod'!$A:$CH,$D28+5,INDEX('Základní list'!$B:$B,MATCH($C28,'Základní list'!$A:$A,0),1))</f>
        <v>3520</v>
      </c>
      <c r="F28" s="44">
        <f>INDEX('1. závod'!$A:$CH,$D28+5,INDEX('Základní list'!$B:$B,MATCH($C28,'Základní list'!$A:$A,0),1)+2)</f>
        <v>7</v>
      </c>
      <c r="G28" s="47" t="str">
        <f>INDEX('1. závod'!$A:$CH,$D28+5,INDEX('Základní list'!$B:$B,MATCH($C28,'Základní list'!$A:$A,0),1)-2)</f>
        <v>Tomáš Miler</v>
      </c>
      <c r="H28" s="54" t="str">
        <f>INDEX('1. závod'!$A:$CH,$D28+5,INDEX('Základní list'!$B:$B,MATCH($C28,'Základní list'!$A:$A,0),1)-1)</f>
        <v>Český Šternberk</v>
      </c>
      <c r="I28" s="41" t="s">
        <v>57</v>
      </c>
      <c r="J28" s="41">
        <v>4</v>
      </c>
      <c r="K28" s="44">
        <f>INDEX('2. závod'!$A:$CH,$J28+5,INDEX('Základní list'!$B:$B,MATCH($I28,'Základní list'!$A:$A,0),1))</f>
        <v>7650</v>
      </c>
      <c r="L28" s="44">
        <f>INDEX('2. závod'!$A:$CH,$J28+5,INDEX('Základní list'!$B:$B,MATCH($I28,'Základní list'!$A:$A,0),1)+2)</f>
        <v>2</v>
      </c>
      <c r="M28" s="47" t="str">
        <f>INDEX('2. závod'!$A:$CH,$J28+5,INDEX('Základní list'!$B:$B,MATCH($I28,'Základní list'!$A:$A,0),1)-2)</f>
        <v>Wurz Dalibor</v>
      </c>
      <c r="N28" s="54" t="str">
        <f>INDEX('2. závod'!$A:$CH,$J28+5,INDEX('Základní list'!$B:$B,MATCH($I28,'Základní list'!$A:$A,0),1)-1)</f>
        <v>Smečno</v>
      </c>
    </row>
    <row r="29" spans="2:14" ht="31.5" customHeight="1">
      <c r="B29" s="43">
        <v>25</v>
      </c>
      <c r="C29" s="41" t="s">
        <v>57</v>
      </c>
      <c r="D29" s="41">
        <v>5</v>
      </c>
      <c r="E29" s="44">
        <f>INDEX('1. závod'!$A:$CH,$D29+5,INDEX('Základní list'!$B:$B,MATCH($C29,'Základní list'!$A:$A,0),1))</f>
        <v>5780</v>
      </c>
      <c r="F29" s="44">
        <f>INDEX('1. závod'!$A:$CH,$D29+5,INDEX('Základní list'!$B:$B,MATCH($C29,'Základní list'!$A:$A,0),1)+2)</f>
        <v>4</v>
      </c>
      <c r="G29" s="47" t="str">
        <f>INDEX('1. závod'!$A:$CH,$D29+5,INDEX('Základní list'!$B:$B,MATCH($C29,'Základní list'!$A:$A,0),1)-2)</f>
        <v>Špitálský Václav</v>
      </c>
      <c r="H29" s="54" t="str">
        <f>INDEX('1. závod'!$A:$CH,$D29+5,INDEX('Základní list'!$B:$B,MATCH($C29,'Základní list'!$A:$A,0),1)-1)</f>
        <v>Čelákovice</v>
      </c>
      <c r="I29" s="41" t="s">
        <v>57</v>
      </c>
      <c r="J29" s="41">
        <v>5</v>
      </c>
      <c r="K29" s="44">
        <f>INDEX('2. závod'!$A:$CH,$J29+5,INDEX('Základní list'!$B:$B,MATCH($I29,'Základní list'!$A:$A,0),1))</f>
        <v>7360</v>
      </c>
      <c r="L29" s="44">
        <f>INDEX('2. závod'!$A:$CH,$J29+5,INDEX('Základní list'!$B:$B,MATCH($I29,'Základní list'!$A:$A,0),1)+2)</f>
        <v>3</v>
      </c>
      <c r="M29" s="47" t="str">
        <f>INDEX('2. závod'!$A:$CH,$J29+5,INDEX('Základní list'!$B:$B,MATCH($I29,'Základní list'!$A:$A,0),1)-2)</f>
        <v>Srb Roman</v>
      </c>
      <c r="N29" s="54" t="str">
        <f>INDEX('2. závod'!$A:$CH,$J29+5,INDEX('Základní list'!$B:$B,MATCH($I29,'Základní list'!$A:$A,0),1)-1)</f>
        <v>Čelákovice</v>
      </c>
    </row>
    <row r="30" spans="2:14" ht="31.5" customHeight="1">
      <c r="B30" s="43">
        <v>26</v>
      </c>
      <c r="C30" s="41" t="s">
        <v>57</v>
      </c>
      <c r="D30" s="41">
        <v>6</v>
      </c>
      <c r="E30" s="44">
        <f>INDEX('1. závod'!$A:$CH,$D30+5,INDEX('Základní list'!$B:$B,MATCH($C30,'Základní list'!$A:$A,0),1))</f>
        <v>5090</v>
      </c>
      <c r="F30" s="44">
        <f>INDEX('1. závod'!$A:$CH,$D30+5,INDEX('Základní list'!$B:$B,MATCH($C30,'Základní list'!$A:$A,0),1)+2)</f>
        <v>5</v>
      </c>
      <c r="G30" s="47" t="str">
        <f>INDEX('1. závod'!$A:$CH,$D30+5,INDEX('Základní list'!$B:$B,MATCH($C30,'Základní list'!$A:$A,0),1)-2)</f>
        <v>Vladislav Pichl</v>
      </c>
      <c r="H30" s="54" t="str">
        <f>INDEX('1. závod'!$A:$CH,$D30+5,INDEX('Základní list'!$B:$B,MATCH($C30,'Základní list'!$A:$A,0),1)-1)</f>
        <v>Smečno</v>
      </c>
      <c r="I30" s="41" t="s">
        <v>57</v>
      </c>
      <c r="J30" s="41">
        <v>6</v>
      </c>
      <c r="K30" s="44">
        <f>INDEX('2. závod'!$A:$CH,$J30+5,INDEX('Základní list'!$B:$B,MATCH($I30,'Základní list'!$A:$A,0),1))</f>
        <v>11480</v>
      </c>
      <c r="L30" s="44">
        <f>INDEX('2. závod'!$A:$CH,$J30+5,INDEX('Základní list'!$B:$B,MATCH($I30,'Základní list'!$A:$A,0),1)+2)</f>
        <v>1</v>
      </c>
      <c r="M30" s="47" t="str">
        <f>INDEX('2. závod'!$A:$CH,$J30+5,INDEX('Základní list'!$B:$B,MATCH($I30,'Základní list'!$A:$A,0),1)-2)</f>
        <v>Miroslav Tvarůžek</v>
      </c>
      <c r="N30" s="54" t="str">
        <f>INDEX('2. závod'!$A:$CH,$J30+5,INDEX('Základní list'!$B:$B,MATCH($I30,'Základní list'!$A:$A,0),1)-1)</f>
        <v>Kladno</v>
      </c>
    </row>
    <row r="31" spans="2:14" ht="31.5" customHeight="1">
      <c r="B31" s="43">
        <v>27</v>
      </c>
      <c r="C31" s="41" t="s">
        <v>57</v>
      </c>
      <c r="D31" s="41">
        <v>7</v>
      </c>
      <c r="E31" s="44">
        <f>INDEX('1. závod'!$A:$CH,$D31+5,INDEX('Základní list'!$B:$B,MATCH($C31,'Základní list'!$A:$A,0),1))</f>
        <v>6700</v>
      </c>
      <c r="F31" s="44">
        <f>INDEX('1. závod'!$A:$CH,$D31+5,INDEX('Základní list'!$B:$B,MATCH($C31,'Základní list'!$A:$A,0),1)+2)</f>
        <v>3</v>
      </c>
      <c r="G31" s="47" t="str">
        <f>INDEX('1. závod'!$A:$CH,$D31+5,INDEX('Základní list'!$B:$B,MATCH($C31,'Základní list'!$A:$A,0),1)-2)</f>
        <v>Miroslav Tvarůžek</v>
      </c>
      <c r="H31" s="54" t="str">
        <f>INDEX('1. závod'!$A:$CH,$D31+5,INDEX('Základní list'!$B:$B,MATCH($C31,'Základní list'!$A:$A,0),1)-1)</f>
        <v>Kladno</v>
      </c>
      <c r="I31" s="41" t="s">
        <v>57</v>
      </c>
      <c r="J31" s="41">
        <v>7</v>
      </c>
      <c r="K31" s="44">
        <f>INDEX('2. závod'!$A:$CH,$J31+5,INDEX('Základní list'!$B:$B,MATCH($I31,'Základní list'!$A:$A,0),1))</f>
        <v>1250</v>
      </c>
      <c r="L31" s="44">
        <f>INDEX('2. závod'!$A:$CH,$J31+5,INDEX('Základní list'!$B:$B,MATCH($I31,'Základní list'!$A:$A,0),1)+2)</f>
        <v>8</v>
      </c>
      <c r="M31" s="47" t="str">
        <f>INDEX('2. závod'!$A:$CH,$J31+5,INDEX('Základní list'!$B:$B,MATCH($I31,'Základní list'!$A:$A,0),1)-2)</f>
        <v>Jaroslav Podlaha</v>
      </c>
      <c r="N31" s="54" t="str">
        <f>INDEX('2. závod'!$A:$CH,$J31+5,INDEX('Základní list'!$B:$B,MATCH($I31,'Základní list'!$A:$A,0),1)-1)</f>
        <v>Beroun</v>
      </c>
    </row>
    <row r="32" spans="2:14" ht="31.5" customHeight="1">
      <c r="B32" s="43">
        <v>28</v>
      </c>
      <c r="C32" s="41" t="s">
        <v>57</v>
      </c>
      <c r="D32" s="41">
        <v>8</v>
      </c>
      <c r="E32" s="44">
        <f>INDEX('1. závod'!$A:$CH,$D32+5,INDEX('Základní list'!$B:$B,MATCH($C32,'Základní list'!$A:$A,0),1))</f>
        <v>930</v>
      </c>
      <c r="F32" s="44">
        <f>INDEX('1. závod'!$A:$CH,$D32+5,INDEX('Základní list'!$B:$B,MATCH($C32,'Základní list'!$A:$A,0),1)+2)</f>
        <v>9</v>
      </c>
      <c r="G32" s="47" t="str">
        <f>INDEX('1. závod'!$A:$CH,$D32+5,INDEX('Základní list'!$B:$B,MATCH($C32,'Základní list'!$A:$A,0),1)-2)</f>
        <v>František Hudeček</v>
      </c>
      <c r="H32" s="54" t="str">
        <f>INDEX('1. závod'!$A:$CH,$D32+5,INDEX('Základní list'!$B:$B,MATCH($C32,'Základní list'!$A:$A,0),1)-1)</f>
        <v>Přelouč</v>
      </c>
      <c r="I32" s="41" t="s">
        <v>57</v>
      </c>
      <c r="J32" s="41">
        <v>8</v>
      </c>
      <c r="K32" s="44">
        <f>INDEX('2. závod'!$A:$CH,$J32+5,INDEX('Základní list'!$B:$B,MATCH($I32,'Základní list'!$A:$A,0),1))</f>
        <v>5180</v>
      </c>
      <c r="L32" s="44">
        <f>INDEX('2. závod'!$A:$CH,$J32+5,INDEX('Základní list'!$B:$B,MATCH($I32,'Základní list'!$A:$A,0),1)+2)</f>
        <v>5</v>
      </c>
      <c r="M32" s="47" t="str">
        <f>INDEX('2. závod'!$A:$CH,$J32+5,INDEX('Základní list'!$B:$B,MATCH($I32,'Základní list'!$A:$A,0),1)-2)</f>
        <v>Tomáš Párys</v>
      </c>
      <c r="N32" s="54" t="str">
        <f>INDEX('2. závod'!$A:$CH,$J32+5,INDEX('Základní list'!$B:$B,MATCH($I32,'Základní list'!$A:$A,0),1)-1)</f>
        <v>Praha 9</v>
      </c>
    </row>
    <row r="33" spans="2:14" ht="31.5" customHeight="1">
      <c r="B33" s="43">
        <v>29</v>
      </c>
      <c r="C33" s="41" t="s">
        <v>57</v>
      </c>
      <c r="D33" s="41">
        <v>9</v>
      </c>
      <c r="E33" s="44">
        <f>INDEX('1. závod'!$A:$CH,$D33+5,INDEX('Základní list'!$B:$B,MATCH($C33,'Základní list'!$A:$A,0),1))</f>
        <v>7470</v>
      </c>
      <c r="F33" s="44">
        <f>INDEX('1. závod'!$A:$CH,$D33+5,INDEX('Základní list'!$B:$B,MATCH($C33,'Základní list'!$A:$A,0),1)+2)</f>
        <v>1</v>
      </c>
      <c r="G33" s="47" t="str">
        <f>INDEX('1. závod'!$A:$CH,$D33+5,INDEX('Základní list'!$B:$B,MATCH($C33,'Základní list'!$A:$A,0),1)-2)</f>
        <v>Martin Váňa</v>
      </c>
      <c r="H33" s="54" t="str">
        <f>INDEX('1. závod'!$A:$CH,$D33+5,INDEX('Základní list'!$B:$B,MATCH($C33,'Základní list'!$A:$A,0),1)-1)</f>
        <v>Beroun</v>
      </c>
      <c r="I33" s="41" t="s">
        <v>57</v>
      </c>
      <c r="J33" s="41">
        <v>9</v>
      </c>
      <c r="K33" s="44">
        <f>INDEX('2. závod'!$A:$CH,$J33+5,INDEX('Základní list'!$B:$B,MATCH($I33,'Základní list'!$A:$A,0),1))</f>
        <v>6210</v>
      </c>
      <c r="L33" s="44">
        <f>INDEX('2. závod'!$A:$CH,$J33+5,INDEX('Základní list'!$B:$B,MATCH($I33,'Základní list'!$A:$A,0),1)+2)</f>
        <v>4</v>
      </c>
      <c r="M33" s="47" t="str">
        <f>INDEX('2. závod'!$A:$CH,$J33+5,INDEX('Základní list'!$B:$B,MATCH($I33,'Základní list'!$A:$A,0),1)-2)</f>
        <v>Vladimír Baranka</v>
      </c>
      <c r="N33" s="54" t="str">
        <f>INDEX('2. závod'!$A:$CH,$J33+5,INDEX('Základní list'!$B:$B,MATCH($I33,'Základní list'!$A:$A,0),1)-1)</f>
        <v>Český Šternberk</v>
      </c>
    </row>
    <row r="34" spans="2:14" ht="31.5" customHeight="1">
      <c r="B34" s="43">
        <v>30</v>
      </c>
      <c r="C34" s="41" t="s">
        <v>57</v>
      </c>
      <c r="D34" s="41">
        <v>10</v>
      </c>
      <c r="E34" s="44">
        <f>INDEX('1. závod'!$A:$CH,$D34+5,INDEX('Základní list'!$B:$B,MATCH($C34,'Základní list'!$A:$A,0),1))</f>
        <v>0</v>
      </c>
      <c r="F34" s="44">
        <f>INDEX('1. závod'!$A:$CH,$D34+5,INDEX('Základní list'!$B:$B,MATCH($C34,'Základní list'!$A:$A,0),1)+2)</f>
      </c>
      <c r="G34" s="47">
        <f>INDEX('1. závod'!$A:$CH,$D34+5,INDEX('Základní list'!$B:$B,MATCH($C34,'Základní list'!$A:$A,0),1)-2)</f>
      </c>
      <c r="H34" s="54">
        <f>INDEX('1. závod'!$A:$CH,$D34+5,INDEX('Základní list'!$B:$B,MATCH($C34,'Základní list'!$A:$A,0),1)-1)</f>
      </c>
      <c r="I34" s="41" t="s">
        <v>57</v>
      </c>
      <c r="J34" s="41">
        <v>10</v>
      </c>
      <c r="K34" s="44">
        <f>INDEX('2. závod'!$A:$CH,$J34+5,INDEX('Základní list'!$B:$B,MATCH($I34,'Základní list'!$A:$A,0),1))</f>
        <v>0</v>
      </c>
      <c r="L34" s="44">
        <f>INDEX('2. závod'!$A:$CH,$J34+5,INDEX('Základní list'!$B:$B,MATCH($I34,'Základní list'!$A:$A,0),1)+2)</f>
      </c>
      <c r="M34" s="47">
        <f>INDEX('2. závod'!$A:$CH,$J34+5,INDEX('Základní list'!$B:$B,MATCH($I34,'Základní list'!$A:$A,0),1)-2)</f>
      </c>
      <c r="N34" s="54">
        <f>INDEX('2. závod'!$A:$CH,$J34+5,INDEX('Základní list'!$B:$B,MATCH($I34,'Základní list'!$A:$A,0),1)-1)</f>
      </c>
    </row>
    <row r="35" spans="2:14" ht="31.5" customHeight="1">
      <c r="B35" s="43">
        <v>31</v>
      </c>
      <c r="C35" s="41" t="s">
        <v>57</v>
      </c>
      <c r="D35" s="41">
        <v>11</v>
      </c>
      <c r="E35" s="44">
        <f>INDEX('1. závod'!$A:$CH,$D35+5,INDEX('Základní list'!$B:$B,MATCH($C35,'Základní list'!$A:$A,0),1))</f>
        <v>0</v>
      </c>
      <c r="F35" s="44">
        <f>INDEX('1. závod'!$A:$CH,$D35+5,INDEX('Základní list'!$B:$B,MATCH($C35,'Základní list'!$A:$A,0),1)+2)</f>
      </c>
      <c r="G35" s="47">
        <f>INDEX('1. závod'!$A:$CH,$D35+5,INDEX('Základní list'!$B:$B,MATCH($C35,'Základní list'!$A:$A,0),1)-2)</f>
      </c>
      <c r="H35" s="54">
        <f>INDEX('1. závod'!$A:$CH,$D35+5,INDEX('Základní list'!$B:$B,MATCH($C35,'Základní list'!$A:$A,0),1)-1)</f>
      </c>
      <c r="I35" s="41" t="s">
        <v>57</v>
      </c>
      <c r="J35" s="41">
        <v>11</v>
      </c>
      <c r="K35" s="44">
        <f>INDEX('2. závod'!$A:$CH,$J35+5,INDEX('Základní list'!$B:$B,MATCH($I35,'Základní list'!$A:$A,0),1))</f>
        <v>0</v>
      </c>
      <c r="L35" s="44">
        <f>INDEX('2. závod'!$A:$CH,$J35+5,INDEX('Základní list'!$B:$B,MATCH($I35,'Základní list'!$A:$A,0),1)+2)</f>
      </c>
      <c r="M35" s="47">
        <f>INDEX('2. závod'!$A:$CH,$J35+5,INDEX('Základní list'!$B:$B,MATCH($I35,'Základní list'!$A:$A,0),1)-2)</f>
      </c>
      <c r="N35" s="54">
        <f>INDEX('2. závod'!$A:$CH,$J35+5,INDEX('Základní list'!$B:$B,MATCH($I35,'Základní list'!$A:$A,0),1)-1)</f>
      </c>
    </row>
    <row r="36" spans="2:14" ht="31.5" customHeight="1">
      <c r="B36" s="43">
        <v>32</v>
      </c>
      <c r="C36" s="41" t="s">
        <v>57</v>
      </c>
      <c r="D36" s="41">
        <v>12</v>
      </c>
      <c r="E36" s="44">
        <f>INDEX('1. závod'!$A:$CH,$D36+5,INDEX('Základní list'!$B:$B,MATCH($C36,'Základní list'!$A:$A,0),1))</f>
        <v>0</v>
      </c>
      <c r="F36" s="44">
        <f>INDEX('1. závod'!$A:$CH,$D36+5,INDEX('Základní list'!$B:$B,MATCH($C36,'Základní list'!$A:$A,0),1)+2)</f>
      </c>
      <c r="G36" s="47">
        <f>INDEX('1. závod'!$A:$CH,$D36+5,INDEX('Základní list'!$B:$B,MATCH($C36,'Základní list'!$A:$A,0),1)-2)</f>
      </c>
      <c r="H36" s="54">
        <f>INDEX('1. závod'!$A:$CH,$D36+5,INDEX('Základní list'!$B:$B,MATCH($C36,'Základní list'!$A:$A,0),1)-1)</f>
      </c>
      <c r="I36" s="41" t="s">
        <v>57</v>
      </c>
      <c r="J36" s="41">
        <v>12</v>
      </c>
      <c r="K36" s="44">
        <f>INDEX('2. závod'!$A:$CH,$J36+5,INDEX('Základní list'!$B:$B,MATCH($I36,'Základní list'!$A:$A,0),1))</f>
        <v>0</v>
      </c>
      <c r="L36" s="44">
        <f>INDEX('2. závod'!$A:$CH,$J36+5,INDEX('Základní list'!$B:$B,MATCH($I36,'Základní list'!$A:$A,0),1)+2)</f>
      </c>
      <c r="M36" s="47">
        <f>INDEX('2. závod'!$A:$CH,$J36+5,INDEX('Základní list'!$B:$B,MATCH($I36,'Základní list'!$A:$A,0),1)-2)</f>
      </c>
      <c r="N36" s="54">
        <f>INDEX('2. závod'!$A:$CH,$J36+5,INDEX('Základní list'!$B:$B,MATCH($I36,'Základní list'!$A:$A,0),1)-1)</f>
      </c>
    </row>
    <row r="37" spans="2:14" ht="31.5" customHeight="1">
      <c r="B37" s="43">
        <v>33</v>
      </c>
      <c r="C37" s="41" t="s">
        <v>57</v>
      </c>
      <c r="D37" s="41">
        <v>13</v>
      </c>
      <c r="E37" s="44">
        <f>INDEX('1. závod'!$A:$CH,$D37+5,INDEX('Základní list'!$B:$B,MATCH($C37,'Základní list'!$A:$A,0),1))</f>
        <v>0</v>
      </c>
      <c r="F37" s="44">
        <f>INDEX('1. závod'!$A:$CH,$D37+5,INDEX('Základní list'!$B:$B,MATCH($C37,'Základní list'!$A:$A,0),1)+2)</f>
      </c>
      <c r="G37" s="47">
        <f>INDEX('1. závod'!$A:$CH,$D37+5,INDEX('Základní list'!$B:$B,MATCH($C37,'Základní list'!$A:$A,0),1)-2)</f>
      </c>
      <c r="H37" s="54">
        <f>INDEX('1. závod'!$A:$CH,$D37+5,INDEX('Základní list'!$B:$B,MATCH($C37,'Základní list'!$A:$A,0),1)-1)</f>
      </c>
      <c r="I37" s="41" t="s">
        <v>57</v>
      </c>
      <c r="J37" s="41">
        <v>13</v>
      </c>
      <c r="K37" s="44">
        <f>INDEX('2. závod'!$A:$CH,$J37+5,INDEX('Základní list'!$B:$B,MATCH($I37,'Základní list'!$A:$A,0),1))</f>
        <v>0</v>
      </c>
      <c r="L37" s="44">
        <f>INDEX('2. závod'!$A:$CH,$J37+5,INDEX('Základní list'!$B:$B,MATCH($I37,'Základní list'!$A:$A,0),1)+2)</f>
      </c>
      <c r="M37" s="47">
        <f>INDEX('2. závod'!$A:$CH,$J37+5,INDEX('Základní list'!$B:$B,MATCH($I37,'Základní list'!$A:$A,0),1)-2)</f>
      </c>
      <c r="N37" s="54">
        <f>INDEX('2. závod'!$A:$CH,$J37+5,INDEX('Základní list'!$B:$B,MATCH($I37,'Základní list'!$A:$A,0),1)-1)</f>
      </c>
    </row>
    <row r="38" spans="2:14" ht="31.5" customHeight="1">
      <c r="B38" s="43">
        <v>34</v>
      </c>
      <c r="C38" s="41" t="s">
        <v>57</v>
      </c>
      <c r="D38" s="41">
        <v>14</v>
      </c>
      <c r="E38" s="44">
        <f>INDEX('1. závod'!$A:$CH,$D38+5,INDEX('Základní list'!$B:$B,MATCH($C38,'Základní list'!$A:$A,0),1))</f>
        <v>0</v>
      </c>
      <c r="F38" s="44">
        <f>INDEX('1. závod'!$A:$CH,$D38+5,INDEX('Základní list'!$B:$B,MATCH($C38,'Základní list'!$A:$A,0),1)+2)</f>
      </c>
      <c r="G38" s="47">
        <f>INDEX('1. závod'!$A:$CH,$D38+5,INDEX('Základní list'!$B:$B,MATCH($C38,'Základní list'!$A:$A,0),1)-2)</f>
      </c>
      <c r="H38" s="54">
        <f>INDEX('1. závod'!$A:$CH,$D38+5,INDEX('Základní list'!$B:$B,MATCH($C38,'Základní list'!$A:$A,0),1)-1)</f>
      </c>
      <c r="I38" s="41" t="s">
        <v>57</v>
      </c>
      <c r="J38" s="41">
        <v>14</v>
      </c>
      <c r="K38" s="44">
        <f>INDEX('2. závod'!$A:$CH,$J38+5,INDEX('Základní list'!$B:$B,MATCH($I38,'Základní list'!$A:$A,0),1))</f>
        <v>0</v>
      </c>
      <c r="L38" s="44">
        <f>INDEX('2. závod'!$A:$CH,$J38+5,INDEX('Základní list'!$B:$B,MATCH($I38,'Základní list'!$A:$A,0),1)+2)</f>
      </c>
      <c r="M38" s="47">
        <f>INDEX('2. závod'!$A:$CH,$J38+5,INDEX('Základní list'!$B:$B,MATCH($I38,'Základní list'!$A:$A,0),1)-2)</f>
      </c>
      <c r="N38" s="54">
        <f>INDEX('2. závod'!$A:$CH,$J38+5,INDEX('Základní list'!$B:$B,MATCH($I38,'Základní list'!$A:$A,0),1)-1)</f>
      </c>
    </row>
    <row r="39" spans="2:14" ht="31.5" customHeight="1">
      <c r="B39" s="43">
        <v>35</v>
      </c>
      <c r="C39" s="41" t="s">
        <v>57</v>
      </c>
      <c r="D39" s="41">
        <v>15</v>
      </c>
      <c r="E39" s="44">
        <f>INDEX('1. závod'!$A:$CH,$D39+5,INDEX('Základní list'!$B:$B,MATCH($C39,'Základní list'!$A:$A,0),1))</f>
        <v>0</v>
      </c>
      <c r="F39" s="44">
        <f>INDEX('1. závod'!$A:$CH,$D39+5,INDEX('Základní list'!$B:$B,MATCH($C39,'Základní list'!$A:$A,0),1)+2)</f>
      </c>
      <c r="G39" s="47">
        <f>INDEX('1. závod'!$A:$CH,$D39+5,INDEX('Základní list'!$B:$B,MATCH($C39,'Základní list'!$A:$A,0),1)-2)</f>
      </c>
      <c r="H39" s="54">
        <f>INDEX('1. závod'!$A:$CH,$D39+5,INDEX('Základní list'!$B:$B,MATCH($C39,'Základní list'!$A:$A,0),1)-1)</f>
      </c>
      <c r="I39" s="41" t="s">
        <v>57</v>
      </c>
      <c r="J39" s="41">
        <v>15</v>
      </c>
      <c r="K39" s="44">
        <f>INDEX('2. závod'!$A:$CH,$J39+5,INDEX('Základní list'!$B:$B,MATCH($I39,'Základní list'!$A:$A,0),1))</f>
        <v>0</v>
      </c>
      <c r="L39" s="44">
        <f>INDEX('2. závod'!$A:$CH,$J39+5,INDEX('Základní list'!$B:$B,MATCH($I39,'Základní list'!$A:$A,0),1)+2)</f>
      </c>
      <c r="M39" s="47">
        <f>INDEX('2. závod'!$A:$CH,$J39+5,INDEX('Základní list'!$B:$B,MATCH($I39,'Základní list'!$A:$A,0),1)-2)</f>
      </c>
      <c r="N39" s="54">
        <f>INDEX('2. závod'!$A:$CH,$J39+5,INDEX('Základní list'!$B:$B,MATCH($I39,'Základní list'!$A:$A,0),1)-1)</f>
      </c>
    </row>
    <row r="40" spans="2:14" ht="31.5" customHeight="1">
      <c r="B40" s="43">
        <v>36</v>
      </c>
      <c r="C40" s="41" t="s">
        <v>57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57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37</v>
      </c>
      <c r="C41" s="41" t="s">
        <v>57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57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38</v>
      </c>
      <c r="C42" s="41" t="s">
        <v>57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57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39</v>
      </c>
      <c r="C43" s="41" t="s">
        <v>57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57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40</v>
      </c>
      <c r="C44" s="41" t="s">
        <v>57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57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41</v>
      </c>
      <c r="C45" s="41" t="s">
        <v>58</v>
      </c>
      <c r="D45" s="41">
        <v>1</v>
      </c>
      <c r="E45" s="44">
        <f>INDEX('1. závod'!$A:$CH,$D45+5,INDEX('Základní list'!$B:$B,MATCH($C45,'Základní list'!$A:$A,0),1))</f>
        <v>8140</v>
      </c>
      <c r="F45" s="44">
        <f>INDEX('1. závod'!$A:$CH,$D45+5,INDEX('Základní list'!$B:$B,MATCH($C45,'Základní list'!$A:$A,0),1)+2)</f>
        <v>3</v>
      </c>
      <c r="G45" s="47" t="str">
        <f>INDEX('1. závod'!$A:$CH,$D45+5,INDEX('Základní list'!$B:$B,MATCH($C45,'Základní list'!$A:$A,0),1)-2)</f>
        <v>Řezáč Jan</v>
      </c>
      <c r="H45" s="54" t="str">
        <f>INDEX('1. závod'!$A:$CH,$D45+5,INDEX('Základní list'!$B:$B,MATCH($C45,'Základní list'!$A:$A,0),1)-1)</f>
        <v>Brandýs nad Labem</v>
      </c>
      <c r="I45" s="41" t="s">
        <v>58</v>
      </c>
      <c r="J45" s="41">
        <v>1</v>
      </c>
      <c r="K45" s="44">
        <f>INDEX('2. závod'!$A:$CH,$J45+5,INDEX('Základní list'!$B:$B,MATCH($I45,'Základní list'!$A:$A,0),1))</f>
        <v>100</v>
      </c>
      <c r="L45" s="44">
        <f>INDEX('2. závod'!$A:$CH,$J45+5,INDEX('Základní list'!$B:$B,MATCH($I45,'Základní list'!$A:$A,0),1)+2)</f>
        <v>9</v>
      </c>
      <c r="M45" s="47" t="str">
        <f>INDEX('2. závod'!$A:$CH,$J45+5,INDEX('Základní list'!$B:$B,MATCH($I45,'Základní list'!$A:$A,0),1)-2)</f>
        <v>Lukáš Kapusta</v>
      </c>
      <c r="N45" s="54" t="str">
        <f>INDEX('2. závod'!$A:$CH,$J45+5,INDEX('Základní list'!$B:$B,MATCH($I45,'Základní list'!$A:$A,0),1)-1)</f>
        <v>Čelákovice</v>
      </c>
    </row>
    <row r="46" spans="1:14" ht="31.5" customHeight="1">
      <c r="A46" s="93"/>
      <c r="B46" s="43">
        <v>42</v>
      </c>
      <c r="C46" s="41" t="s">
        <v>58</v>
      </c>
      <c r="D46" s="41">
        <v>2</v>
      </c>
      <c r="E46" s="44">
        <f>INDEX('1. závod'!$A:$CH,$D46+5,INDEX('Základní list'!$B:$B,MATCH($C46,'Základní list'!$A:$A,0),1))</f>
        <v>10740</v>
      </c>
      <c r="F46" s="44">
        <f>INDEX('1. závod'!$A:$CH,$D46+5,INDEX('Základní list'!$B:$B,MATCH($C46,'Základní list'!$A:$A,0),1)+2)</f>
        <v>1</v>
      </c>
      <c r="G46" s="47" t="str">
        <f>INDEX('1. závod'!$A:$CH,$D46+5,INDEX('Základní list'!$B:$B,MATCH($C46,'Základní list'!$A:$A,0),1)-2)</f>
        <v>Marek Veselý</v>
      </c>
      <c r="H46" s="54" t="str">
        <f>INDEX('1. závod'!$A:$CH,$D46+5,INDEX('Základní list'!$B:$B,MATCH($C46,'Základní list'!$A:$A,0),1)-1)</f>
        <v>Český Šternberk</v>
      </c>
      <c r="I46" s="41" t="s">
        <v>58</v>
      </c>
      <c r="J46" s="41">
        <v>2</v>
      </c>
      <c r="K46" s="44">
        <f>INDEX('2. závod'!$A:$CH,$J46+5,INDEX('Základní list'!$B:$B,MATCH($I46,'Základní list'!$A:$A,0),1))</f>
        <v>5650</v>
      </c>
      <c r="L46" s="44">
        <f>INDEX('2. závod'!$A:$CH,$J46+5,INDEX('Základní list'!$B:$B,MATCH($I46,'Základní list'!$A:$A,0),1)+2)</f>
        <v>5</v>
      </c>
      <c r="M46" s="47" t="str">
        <f>INDEX('2. závod'!$A:$CH,$J46+5,INDEX('Základní list'!$B:$B,MATCH($I46,'Základní list'!$A:$A,0),1)-2)</f>
        <v>Staněk Petr</v>
      </c>
      <c r="N46" s="54" t="str">
        <f>INDEX('2. závod'!$A:$CH,$J46+5,INDEX('Základní list'!$B:$B,MATCH($I46,'Základní list'!$A:$A,0),1)-1)</f>
        <v>Smečno</v>
      </c>
    </row>
    <row r="47" spans="2:14" ht="31.5" customHeight="1">
      <c r="B47" s="43">
        <v>43</v>
      </c>
      <c r="C47" s="41" t="s">
        <v>58</v>
      </c>
      <c r="D47" s="41">
        <v>3</v>
      </c>
      <c r="E47" s="44">
        <f>INDEX('1. závod'!$A:$CH,$D47+5,INDEX('Základní list'!$B:$B,MATCH($C47,'Základní list'!$A:$A,0),1))</f>
        <v>1160</v>
      </c>
      <c r="F47" s="44">
        <f>INDEX('1. závod'!$A:$CH,$D47+5,INDEX('Základní list'!$B:$B,MATCH($C47,'Základní list'!$A:$A,0),1)+2)</f>
        <v>8</v>
      </c>
      <c r="G47" s="47" t="str">
        <f>INDEX('1. závod'!$A:$CH,$D47+5,INDEX('Základní list'!$B:$B,MATCH($C47,'Základní list'!$A:$A,0),1)-2)</f>
        <v>Vladimír Vrla</v>
      </c>
      <c r="H47" s="54" t="str">
        <f>INDEX('1. závod'!$A:$CH,$D47+5,INDEX('Základní list'!$B:$B,MATCH($C47,'Základní list'!$A:$A,0),1)-1)</f>
        <v>Brandýs nad Labem</v>
      </c>
      <c r="I47" s="41" t="s">
        <v>58</v>
      </c>
      <c r="J47" s="41">
        <v>3</v>
      </c>
      <c r="K47" s="44">
        <f>INDEX('2. závod'!$A:$CH,$J47+5,INDEX('Základní list'!$B:$B,MATCH($I47,'Základní list'!$A:$A,0),1))</f>
        <v>12000</v>
      </c>
      <c r="L47" s="44">
        <f>INDEX('2. závod'!$A:$CH,$J47+5,INDEX('Základní list'!$B:$B,MATCH($I47,'Základní list'!$A:$A,0),1)+2)</f>
        <v>3</v>
      </c>
      <c r="M47" s="47" t="str">
        <f>INDEX('2. závod'!$A:$CH,$J47+5,INDEX('Základní list'!$B:$B,MATCH($I47,'Základní list'!$A:$A,0),1)-2)</f>
        <v>Adam Podlaha</v>
      </c>
      <c r="N47" s="54" t="str">
        <f>INDEX('2. závod'!$A:$CH,$J47+5,INDEX('Základní list'!$B:$B,MATCH($I47,'Základní list'!$A:$A,0),1)-1)</f>
        <v>Beroun</v>
      </c>
    </row>
    <row r="48" spans="2:14" ht="31.5" customHeight="1">
      <c r="B48" s="43">
        <v>44</v>
      </c>
      <c r="C48" s="41" t="s">
        <v>58</v>
      </c>
      <c r="D48" s="41">
        <v>4</v>
      </c>
      <c r="E48" s="44">
        <f>INDEX('1. závod'!$A:$CH,$D48+5,INDEX('Základní list'!$B:$B,MATCH($C48,'Základní list'!$A:$A,0),1))</f>
        <v>5510</v>
      </c>
      <c r="F48" s="44">
        <f>INDEX('1. závod'!$A:$CH,$D48+5,INDEX('Základní list'!$B:$B,MATCH($C48,'Základní list'!$A:$A,0),1)+2)</f>
        <v>5</v>
      </c>
      <c r="G48" s="47" t="str">
        <f>INDEX('1. závod'!$A:$CH,$D48+5,INDEX('Základní list'!$B:$B,MATCH($C48,'Základní list'!$A:$A,0),1)-2)</f>
        <v>Petr Bromovský</v>
      </c>
      <c r="H48" s="54" t="str">
        <f>INDEX('1. závod'!$A:$CH,$D48+5,INDEX('Základní list'!$B:$B,MATCH($C48,'Základní list'!$A:$A,0),1)-1)</f>
        <v>Český Šternberk</v>
      </c>
      <c r="I48" s="41" t="s">
        <v>58</v>
      </c>
      <c r="J48" s="41">
        <v>4</v>
      </c>
      <c r="K48" s="44">
        <f>INDEX('2. závod'!$A:$CH,$J48+5,INDEX('Základní list'!$B:$B,MATCH($I48,'Základní list'!$A:$A,0),1))</f>
        <v>12650</v>
      </c>
      <c r="L48" s="44">
        <f>INDEX('2. závod'!$A:$CH,$J48+5,INDEX('Základní list'!$B:$B,MATCH($I48,'Základní list'!$A:$A,0),1)+2)</f>
        <v>2</v>
      </c>
      <c r="M48" s="47" t="str">
        <f>INDEX('2. závod'!$A:$CH,$J48+5,INDEX('Základní list'!$B:$B,MATCH($I48,'Základní list'!$A:$A,0),1)-2)</f>
        <v>Rudolf Tichý</v>
      </c>
      <c r="N48" s="54" t="str">
        <f>INDEX('2. závod'!$A:$CH,$J48+5,INDEX('Základní list'!$B:$B,MATCH($I48,'Základní list'!$A:$A,0),1)-1)</f>
        <v>Český Šternberk</v>
      </c>
    </row>
    <row r="49" spans="2:14" ht="31.5" customHeight="1">
      <c r="B49" s="43">
        <v>45</v>
      </c>
      <c r="C49" s="41" t="s">
        <v>58</v>
      </c>
      <c r="D49" s="41">
        <v>5</v>
      </c>
      <c r="E49" s="44">
        <f>INDEX('1. závod'!$A:$CH,$D49+5,INDEX('Základní list'!$B:$B,MATCH($C49,'Základní list'!$A:$A,0),1))</f>
        <v>1660</v>
      </c>
      <c r="F49" s="44">
        <f>INDEX('1. závod'!$A:$CH,$D49+5,INDEX('Základní list'!$B:$B,MATCH($C49,'Základní list'!$A:$A,0),1)+2)</f>
        <v>7</v>
      </c>
      <c r="G49" s="47" t="str">
        <f>INDEX('1. závod'!$A:$CH,$D49+5,INDEX('Základní list'!$B:$B,MATCH($C49,'Základní list'!$A:$A,0),1)-2)</f>
        <v>Wurz Dalibor</v>
      </c>
      <c r="H49" s="54" t="str">
        <f>INDEX('1. závod'!$A:$CH,$D49+5,INDEX('Základní list'!$B:$B,MATCH($C49,'Základní list'!$A:$A,0),1)-1)</f>
        <v>Smečno</v>
      </c>
      <c r="I49" s="41" t="s">
        <v>58</v>
      </c>
      <c r="J49" s="41">
        <v>5</v>
      </c>
      <c r="K49" s="44">
        <f>INDEX('2. závod'!$A:$CH,$J49+5,INDEX('Základní list'!$B:$B,MATCH($I49,'Základní list'!$A:$A,0),1))</f>
        <v>1450</v>
      </c>
      <c r="L49" s="44">
        <f>INDEX('2. závod'!$A:$CH,$J49+5,INDEX('Základní list'!$B:$B,MATCH($I49,'Základní list'!$A:$A,0),1)+2)</f>
        <v>7</v>
      </c>
      <c r="M49" s="47" t="str">
        <f>INDEX('2. závod'!$A:$CH,$J49+5,INDEX('Základní list'!$B:$B,MATCH($I49,'Základní list'!$A:$A,0),1)-2)</f>
        <v>Špitálský Václav</v>
      </c>
      <c r="N49" s="54" t="str">
        <f>INDEX('2. závod'!$A:$CH,$J49+5,INDEX('Základní list'!$B:$B,MATCH($I49,'Základní list'!$A:$A,0),1)-1)</f>
        <v>Čelákovice</v>
      </c>
    </row>
    <row r="50" spans="2:14" ht="31.5" customHeight="1">
      <c r="B50" s="43">
        <v>46</v>
      </c>
      <c r="C50" s="41" t="s">
        <v>58</v>
      </c>
      <c r="D50" s="41">
        <v>6</v>
      </c>
      <c r="E50" s="44">
        <f>INDEX('1. závod'!$A:$CH,$D50+5,INDEX('Základní list'!$B:$B,MATCH($C50,'Základní list'!$A:$A,0),1))</f>
        <v>9640</v>
      </c>
      <c r="F50" s="44">
        <f>INDEX('1. závod'!$A:$CH,$D50+5,INDEX('Základní list'!$B:$B,MATCH($C50,'Základní list'!$A:$A,0),1)+2)</f>
        <v>2</v>
      </c>
      <c r="G50" s="47" t="str">
        <f>INDEX('1. závod'!$A:$CH,$D50+5,INDEX('Základní list'!$B:$B,MATCH($C50,'Základní list'!$A:$A,0),1)-2)</f>
        <v>Tomáš Párys</v>
      </c>
      <c r="H50" s="54" t="str">
        <f>INDEX('1. závod'!$A:$CH,$D50+5,INDEX('Základní list'!$B:$B,MATCH($C50,'Základní list'!$A:$A,0),1)-1)</f>
        <v>Praha 9</v>
      </c>
      <c r="I50" s="41" t="s">
        <v>58</v>
      </c>
      <c r="J50" s="41">
        <v>6</v>
      </c>
      <c r="K50" s="44">
        <f>INDEX('2. závod'!$A:$CH,$J50+5,INDEX('Základní list'!$B:$B,MATCH($I50,'Základní list'!$A:$A,0),1))</f>
        <v>380</v>
      </c>
      <c r="L50" s="44">
        <f>INDEX('2. závod'!$A:$CH,$J50+5,INDEX('Základní list'!$B:$B,MATCH($I50,'Základní list'!$A:$A,0),1)+2)</f>
        <v>8</v>
      </c>
      <c r="M50" s="47" t="str">
        <f>INDEX('2. závod'!$A:$CH,$J50+5,INDEX('Základní list'!$B:$B,MATCH($I50,'Základní list'!$A:$A,0),1)-2)</f>
        <v>Jiří Pech</v>
      </c>
      <c r="N50" s="54" t="str">
        <f>INDEX('2. závod'!$A:$CH,$J50+5,INDEX('Základní list'!$B:$B,MATCH($I50,'Základní list'!$A:$A,0),1)-1)</f>
        <v>Rakovník</v>
      </c>
    </row>
    <row r="51" spans="2:14" ht="31.5" customHeight="1">
      <c r="B51" s="43">
        <v>47</v>
      </c>
      <c r="C51" s="41" t="s">
        <v>58</v>
      </c>
      <c r="D51" s="41">
        <v>7</v>
      </c>
      <c r="E51" s="44">
        <f>INDEX('1. závod'!$A:$CH,$D51+5,INDEX('Základní list'!$B:$B,MATCH($C51,'Základní list'!$A:$A,0),1))</f>
        <v>780</v>
      </c>
      <c r="F51" s="44">
        <f>INDEX('1. závod'!$A:$CH,$D51+5,INDEX('Základní list'!$B:$B,MATCH($C51,'Základní list'!$A:$A,0),1)+2)</f>
        <v>9</v>
      </c>
      <c r="G51" s="47" t="str">
        <f>INDEX('1. závod'!$A:$CH,$D51+5,INDEX('Základní list'!$B:$B,MATCH($C51,'Základní list'!$A:$A,0),1)-2)</f>
        <v>Martin Vondra</v>
      </c>
      <c r="H51" s="54" t="str">
        <f>INDEX('1. závod'!$A:$CH,$D51+5,INDEX('Základní list'!$B:$B,MATCH($C51,'Základní list'!$A:$A,0),1)-1)</f>
        <v>Pardubice</v>
      </c>
      <c r="I51" s="41" t="s">
        <v>58</v>
      </c>
      <c r="J51" s="41">
        <v>7</v>
      </c>
      <c r="K51" s="44">
        <f>INDEX('2. závod'!$A:$CH,$J51+5,INDEX('Základní list'!$B:$B,MATCH($I51,'Základní list'!$A:$A,0),1))</f>
        <v>12830</v>
      </c>
      <c r="L51" s="44">
        <f>INDEX('2. závod'!$A:$CH,$J51+5,INDEX('Základní list'!$B:$B,MATCH($I51,'Základní list'!$A:$A,0),1)+2)</f>
        <v>1</v>
      </c>
      <c r="M51" s="47" t="str">
        <f>INDEX('2. závod'!$A:$CH,$J51+5,INDEX('Základní list'!$B:$B,MATCH($I51,'Základní list'!$A:$A,0),1)-2)</f>
        <v>Pietrzyk Piotr</v>
      </c>
      <c r="N51" s="54" t="str">
        <f>INDEX('2. závod'!$A:$CH,$J51+5,INDEX('Základní list'!$B:$B,MATCH($I51,'Základní list'!$A:$A,0),1)-1)</f>
        <v>Brandýs nad Labem</v>
      </c>
    </row>
    <row r="52" spans="2:14" ht="31.5" customHeight="1">
      <c r="B52" s="43">
        <v>48</v>
      </c>
      <c r="C52" s="41" t="s">
        <v>58</v>
      </c>
      <c r="D52" s="41">
        <v>8</v>
      </c>
      <c r="E52" s="44">
        <f>INDEX('1. závod'!$A:$CH,$D52+5,INDEX('Základní list'!$B:$B,MATCH($C52,'Základní list'!$A:$A,0),1))</f>
        <v>2260</v>
      </c>
      <c r="F52" s="44">
        <f>INDEX('1. závod'!$A:$CH,$D52+5,INDEX('Základní list'!$B:$B,MATCH($C52,'Základní list'!$A:$A,0),1)+2)</f>
        <v>6</v>
      </c>
      <c r="G52" s="47" t="str">
        <f>INDEX('1. závod'!$A:$CH,$D52+5,INDEX('Základní list'!$B:$B,MATCH($C52,'Základní list'!$A:$A,0),1)-2)</f>
        <v>Aneta Špitálská</v>
      </c>
      <c r="H52" s="54" t="str">
        <f>INDEX('1. závod'!$A:$CH,$D52+5,INDEX('Základní list'!$B:$B,MATCH($C52,'Základní list'!$A:$A,0),1)-1)</f>
        <v>Čelákovice</v>
      </c>
      <c r="I52" s="41" t="s">
        <v>58</v>
      </c>
      <c r="J52" s="41">
        <v>8</v>
      </c>
      <c r="K52" s="44">
        <f>INDEX('2. závod'!$A:$CH,$J52+5,INDEX('Základní list'!$B:$B,MATCH($I52,'Základní list'!$A:$A,0),1))</f>
        <v>1990</v>
      </c>
      <c r="L52" s="44">
        <f>INDEX('2. závod'!$A:$CH,$J52+5,INDEX('Základní list'!$B:$B,MATCH($I52,'Základní list'!$A:$A,0),1)+2)</f>
        <v>6</v>
      </c>
      <c r="M52" s="47" t="str">
        <f>INDEX('2. závod'!$A:$CH,$J52+5,INDEX('Základní list'!$B:$B,MATCH($I52,'Základní list'!$A:$A,0),1)-2)</f>
        <v>Tomáš Miler</v>
      </c>
      <c r="N52" s="54" t="str">
        <f>INDEX('2. závod'!$A:$CH,$J52+5,INDEX('Základní list'!$B:$B,MATCH($I52,'Základní list'!$A:$A,0),1)-1)</f>
        <v>Český Šternberk</v>
      </c>
    </row>
    <row r="53" spans="2:14" ht="31.5" customHeight="1">
      <c r="B53" s="43">
        <v>49</v>
      </c>
      <c r="C53" s="41" t="s">
        <v>58</v>
      </c>
      <c r="D53" s="41">
        <v>9</v>
      </c>
      <c r="E53" s="44">
        <f>INDEX('1. závod'!$A:$CH,$D53+5,INDEX('Základní list'!$B:$B,MATCH($C53,'Základní list'!$A:$A,0),1))</f>
        <v>6620</v>
      </c>
      <c r="F53" s="44">
        <f>INDEX('1. závod'!$A:$CH,$D53+5,INDEX('Základní list'!$B:$B,MATCH($C53,'Základní list'!$A:$A,0),1)+2)</f>
        <v>4</v>
      </c>
      <c r="G53" s="47" t="str">
        <f>INDEX('1. závod'!$A:$CH,$D53+5,INDEX('Základní list'!$B:$B,MATCH($C53,'Základní list'!$A:$A,0),1)-2)</f>
        <v>Adam Podlaha</v>
      </c>
      <c r="H53" s="54" t="str">
        <f>INDEX('1. závod'!$A:$CH,$D53+5,INDEX('Základní list'!$B:$B,MATCH($C53,'Základní list'!$A:$A,0),1)-1)</f>
        <v>Beroun</v>
      </c>
      <c r="I53" s="41" t="s">
        <v>58</v>
      </c>
      <c r="J53" s="41">
        <v>9</v>
      </c>
      <c r="K53" s="44">
        <f>INDEX('2. závod'!$A:$CH,$J53+5,INDEX('Základní list'!$B:$B,MATCH($I53,'Základní list'!$A:$A,0),1))</f>
        <v>9980</v>
      </c>
      <c r="L53" s="44">
        <f>INDEX('2. závod'!$A:$CH,$J53+5,INDEX('Základní list'!$B:$B,MATCH($I53,'Základní list'!$A:$A,0),1)+2)</f>
        <v>4</v>
      </c>
      <c r="M53" s="47" t="str">
        <f>INDEX('2. závod'!$A:$CH,$J53+5,INDEX('Základní list'!$B:$B,MATCH($I53,'Základní list'!$A:$A,0),1)-2)</f>
        <v>Jan Bank</v>
      </c>
      <c r="N53" s="54" t="str">
        <f>INDEX('2. závod'!$A:$CH,$J53+5,INDEX('Základní list'!$B:$B,MATCH($I53,'Základní list'!$A:$A,0),1)-1)</f>
        <v>Český Šternberk</v>
      </c>
    </row>
    <row r="54" spans="2:14" ht="31.5" customHeight="1">
      <c r="B54" s="43">
        <v>50</v>
      </c>
      <c r="C54" s="41" t="s">
        <v>58</v>
      </c>
      <c r="D54" s="41">
        <v>10</v>
      </c>
      <c r="E54" s="44">
        <f>INDEX('1. závod'!$A:$CH,$D54+5,INDEX('Základní list'!$B:$B,MATCH($C54,'Základní list'!$A:$A,0),1))</f>
        <v>0</v>
      </c>
      <c r="F54" s="44">
        <f>INDEX('1. závod'!$A:$CH,$D54+5,INDEX('Základní list'!$B:$B,MATCH($C54,'Základní list'!$A:$A,0),1)+2)</f>
      </c>
      <c r="G54" s="47">
        <f>INDEX('1. závod'!$A:$CH,$D54+5,INDEX('Základní list'!$B:$B,MATCH($C54,'Základní list'!$A:$A,0),1)-2)</f>
      </c>
      <c r="H54" s="54">
        <f>INDEX('1. závod'!$A:$CH,$D54+5,INDEX('Základní list'!$B:$B,MATCH($C54,'Základní list'!$A:$A,0),1)-1)</f>
      </c>
      <c r="I54" s="41" t="s">
        <v>58</v>
      </c>
      <c r="J54" s="41">
        <v>10</v>
      </c>
      <c r="K54" s="44">
        <f>INDEX('2. závod'!$A:$CH,$J54+5,INDEX('Základní list'!$B:$B,MATCH($I54,'Základní list'!$A:$A,0),1))</f>
        <v>0</v>
      </c>
      <c r="L54" s="44">
        <f>INDEX('2. závod'!$A:$CH,$J54+5,INDEX('Základní list'!$B:$B,MATCH($I54,'Základní list'!$A:$A,0),1)+2)</f>
      </c>
      <c r="M54" s="47">
        <f>INDEX('2. závod'!$A:$CH,$J54+5,INDEX('Základní list'!$B:$B,MATCH($I54,'Základní list'!$A:$A,0),1)-2)</f>
      </c>
      <c r="N54" s="54">
        <f>INDEX('2. závod'!$A:$CH,$J54+5,INDEX('Základní list'!$B:$B,MATCH($I54,'Základní list'!$A:$A,0),1)-1)</f>
      </c>
    </row>
    <row r="55" spans="2:14" ht="31.5" customHeight="1">
      <c r="B55" s="43">
        <v>51</v>
      </c>
      <c r="C55" s="41" t="s">
        <v>58</v>
      </c>
      <c r="D55" s="41">
        <v>11</v>
      </c>
      <c r="E55" s="44">
        <f>INDEX('1. závod'!$A:$CH,$D55+5,INDEX('Základní list'!$B:$B,MATCH($C55,'Základní list'!$A:$A,0),1))</f>
        <v>0</v>
      </c>
      <c r="F55" s="44">
        <f>INDEX('1. závod'!$A:$CH,$D55+5,INDEX('Základní list'!$B:$B,MATCH($C55,'Základní list'!$A:$A,0),1)+2)</f>
      </c>
      <c r="G55" s="47">
        <f>INDEX('1. závod'!$A:$CH,$D55+5,INDEX('Základní list'!$B:$B,MATCH($C55,'Základní list'!$A:$A,0),1)-2)</f>
      </c>
      <c r="H55" s="54">
        <f>INDEX('1. závod'!$A:$CH,$D55+5,INDEX('Základní list'!$B:$B,MATCH($C55,'Základní list'!$A:$A,0),1)-1)</f>
      </c>
      <c r="I55" s="41" t="s">
        <v>58</v>
      </c>
      <c r="J55" s="41">
        <v>11</v>
      </c>
      <c r="K55" s="44">
        <f>INDEX('2. závod'!$A:$CH,$J55+5,INDEX('Základní list'!$B:$B,MATCH($I55,'Základní list'!$A:$A,0),1))</f>
        <v>0</v>
      </c>
      <c r="L55" s="44">
        <f>INDEX('2. závod'!$A:$CH,$J55+5,INDEX('Základní list'!$B:$B,MATCH($I55,'Základní list'!$A:$A,0),1)+2)</f>
      </c>
      <c r="M55" s="47">
        <f>INDEX('2. závod'!$A:$CH,$J55+5,INDEX('Základní list'!$B:$B,MATCH($I55,'Základní list'!$A:$A,0),1)-2)</f>
      </c>
      <c r="N55" s="54">
        <f>INDEX('2. závod'!$A:$CH,$J55+5,INDEX('Základní list'!$B:$B,MATCH($I55,'Základní list'!$A:$A,0),1)-1)</f>
      </c>
    </row>
    <row r="56" spans="2:14" ht="31.5" customHeight="1">
      <c r="B56" s="43">
        <v>52</v>
      </c>
      <c r="C56" s="41" t="s">
        <v>58</v>
      </c>
      <c r="D56" s="41">
        <v>12</v>
      </c>
      <c r="E56" s="44">
        <f>INDEX('1. závod'!$A:$CH,$D56+5,INDEX('Základní list'!$B:$B,MATCH($C56,'Základní list'!$A:$A,0),1))</f>
        <v>0</v>
      </c>
      <c r="F56" s="44">
        <f>INDEX('1. závod'!$A:$CH,$D56+5,INDEX('Základní list'!$B:$B,MATCH($C56,'Základní list'!$A:$A,0),1)+2)</f>
      </c>
      <c r="G56" s="47">
        <f>INDEX('1. závod'!$A:$CH,$D56+5,INDEX('Základní list'!$B:$B,MATCH($C56,'Základní list'!$A:$A,0),1)-2)</f>
      </c>
      <c r="H56" s="54">
        <f>INDEX('1. závod'!$A:$CH,$D56+5,INDEX('Základní list'!$B:$B,MATCH($C56,'Základní list'!$A:$A,0),1)-1)</f>
      </c>
      <c r="I56" s="41" t="s">
        <v>58</v>
      </c>
      <c r="J56" s="41">
        <v>12</v>
      </c>
      <c r="K56" s="44">
        <f>INDEX('2. závod'!$A:$CH,$J56+5,INDEX('Základní list'!$B:$B,MATCH($I56,'Základní list'!$A:$A,0),1))</f>
        <v>0</v>
      </c>
      <c r="L56" s="44">
        <f>INDEX('2. závod'!$A:$CH,$J56+5,INDEX('Základní list'!$B:$B,MATCH($I56,'Základní list'!$A:$A,0),1)+2)</f>
      </c>
      <c r="M56" s="47">
        <f>INDEX('2. závod'!$A:$CH,$J56+5,INDEX('Základní list'!$B:$B,MATCH($I56,'Základní list'!$A:$A,0),1)-2)</f>
      </c>
      <c r="N56" s="54">
        <f>INDEX('2. závod'!$A:$CH,$J56+5,INDEX('Základní list'!$B:$B,MATCH($I56,'Základní list'!$A:$A,0),1)-1)</f>
      </c>
    </row>
    <row r="57" spans="2:14" ht="31.5" customHeight="1">
      <c r="B57" s="43">
        <v>53</v>
      </c>
      <c r="C57" s="41" t="s">
        <v>58</v>
      </c>
      <c r="D57" s="41">
        <v>13</v>
      </c>
      <c r="E57" s="44">
        <f>INDEX('1. závod'!$A:$CH,$D57+5,INDEX('Základní list'!$B:$B,MATCH($C57,'Základní list'!$A:$A,0),1))</f>
        <v>0</v>
      </c>
      <c r="F57" s="44">
        <f>INDEX('1. závod'!$A:$CH,$D57+5,INDEX('Základní list'!$B:$B,MATCH($C57,'Základní list'!$A:$A,0),1)+2)</f>
      </c>
      <c r="G57" s="47">
        <f>INDEX('1. závod'!$A:$CH,$D57+5,INDEX('Základní list'!$B:$B,MATCH($C57,'Základní list'!$A:$A,0),1)-2)</f>
      </c>
      <c r="H57" s="54">
        <f>INDEX('1. závod'!$A:$CH,$D57+5,INDEX('Základní list'!$B:$B,MATCH($C57,'Základní list'!$A:$A,0),1)-1)</f>
      </c>
      <c r="I57" s="41" t="s">
        <v>58</v>
      </c>
      <c r="J57" s="41">
        <v>13</v>
      </c>
      <c r="K57" s="44">
        <f>INDEX('2. závod'!$A:$CH,$J57+5,INDEX('Základní list'!$B:$B,MATCH($I57,'Základní list'!$A:$A,0),1))</f>
        <v>0</v>
      </c>
      <c r="L57" s="44">
        <f>INDEX('2. závod'!$A:$CH,$J57+5,INDEX('Základní list'!$B:$B,MATCH($I57,'Základní list'!$A:$A,0),1)+2)</f>
      </c>
      <c r="M57" s="47">
        <f>INDEX('2. závod'!$A:$CH,$J57+5,INDEX('Základní list'!$B:$B,MATCH($I57,'Základní list'!$A:$A,0),1)-2)</f>
      </c>
      <c r="N57" s="54">
        <f>INDEX('2. závod'!$A:$CH,$J57+5,INDEX('Základní list'!$B:$B,MATCH($I57,'Základní list'!$A:$A,0),1)-1)</f>
      </c>
    </row>
    <row r="58" spans="2:14" ht="31.5" customHeight="1">
      <c r="B58" s="43">
        <v>54</v>
      </c>
      <c r="C58" s="41" t="s">
        <v>58</v>
      </c>
      <c r="D58" s="41">
        <v>14</v>
      </c>
      <c r="E58" s="44">
        <f>INDEX('1. závod'!$A:$CH,$D58+5,INDEX('Základní list'!$B:$B,MATCH($C58,'Základní list'!$A:$A,0),1))</f>
        <v>0</v>
      </c>
      <c r="F58" s="44">
        <f>INDEX('1. závod'!$A:$CH,$D58+5,INDEX('Základní list'!$B:$B,MATCH($C58,'Základní list'!$A:$A,0),1)+2)</f>
      </c>
      <c r="G58" s="47">
        <f>INDEX('1. závod'!$A:$CH,$D58+5,INDEX('Základní list'!$B:$B,MATCH($C58,'Základní list'!$A:$A,0),1)-2)</f>
      </c>
      <c r="H58" s="54">
        <f>INDEX('1. závod'!$A:$CH,$D58+5,INDEX('Základní list'!$B:$B,MATCH($C58,'Základní list'!$A:$A,0),1)-1)</f>
      </c>
      <c r="I58" s="41" t="s">
        <v>58</v>
      </c>
      <c r="J58" s="41">
        <v>14</v>
      </c>
      <c r="K58" s="44">
        <f>INDEX('2. závod'!$A:$CH,$J58+5,INDEX('Základní list'!$B:$B,MATCH($I58,'Základní list'!$A:$A,0),1))</f>
        <v>0</v>
      </c>
      <c r="L58" s="44">
        <f>INDEX('2. závod'!$A:$CH,$J58+5,INDEX('Základní list'!$B:$B,MATCH($I58,'Základní list'!$A:$A,0),1)+2)</f>
      </c>
      <c r="M58" s="47">
        <f>INDEX('2. závod'!$A:$CH,$J58+5,INDEX('Základní list'!$B:$B,MATCH($I58,'Základní list'!$A:$A,0),1)-2)</f>
      </c>
      <c r="N58" s="54">
        <f>INDEX('2. závod'!$A:$CH,$J58+5,INDEX('Základní list'!$B:$B,MATCH($I58,'Základní list'!$A:$A,0),1)-1)</f>
      </c>
    </row>
    <row r="59" spans="2:14" ht="31.5" customHeight="1">
      <c r="B59" s="43">
        <v>55</v>
      </c>
      <c r="C59" s="41" t="s">
        <v>58</v>
      </c>
      <c r="D59" s="41">
        <v>15</v>
      </c>
      <c r="E59" s="44">
        <f>INDEX('1. závod'!$A:$CH,$D59+5,INDEX('Základní list'!$B:$B,MATCH($C59,'Základní list'!$A:$A,0),1))</f>
        <v>0</v>
      </c>
      <c r="F59" s="44">
        <f>INDEX('1. závod'!$A:$CH,$D59+5,INDEX('Základní list'!$B:$B,MATCH($C59,'Základní list'!$A:$A,0),1)+2)</f>
      </c>
      <c r="G59" s="47">
        <f>INDEX('1. závod'!$A:$CH,$D59+5,INDEX('Základní list'!$B:$B,MATCH($C59,'Základní list'!$A:$A,0),1)-2)</f>
      </c>
      <c r="H59" s="54">
        <f>INDEX('1. závod'!$A:$CH,$D59+5,INDEX('Základní list'!$B:$B,MATCH($C59,'Základní list'!$A:$A,0),1)-1)</f>
      </c>
      <c r="I59" s="41" t="s">
        <v>58</v>
      </c>
      <c r="J59" s="41">
        <v>15</v>
      </c>
      <c r="K59" s="44">
        <f>INDEX('2. závod'!$A:$CH,$J59+5,INDEX('Základní list'!$B:$B,MATCH($I59,'Základní list'!$A:$A,0),1))</f>
        <v>0</v>
      </c>
      <c r="L59" s="44">
        <f>INDEX('2. závod'!$A:$CH,$J59+5,INDEX('Základní list'!$B:$B,MATCH($I59,'Základní list'!$A:$A,0),1)+2)</f>
      </c>
      <c r="M59" s="47">
        <f>INDEX('2. závod'!$A:$CH,$J59+5,INDEX('Základní list'!$B:$B,MATCH($I59,'Základní list'!$A:$A,0),1)-2)</f>
      </c>
      <c r="N59" s="54">
        <f>INDEX('2. závod'!$A:$CH,$J59+5,INDEX('Základní list'!$B:$B,MATCH($I59,'Základní list'!$A:$A,0),1)-1)</f>
      </c>
    </row>
    <row r="60" spans="2:14" ht="31.5" customHeight="1">
      <c r="B60" s="43">
        <v>56</v>
      </c>
      <c r="C60" s="41" t="s">
        <v>58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58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57</v>
      </c>
      <c r="C61" s="41" t="s">
        <v>58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58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58</v>
      </c>
      <c r="C62" s="41" t="s">
        <v>58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58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59</v>
      </c>
      <c r="C63" s="41" t="s">
        <v>58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58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60</v>
      </c>
      <c r="C64" s="41" t="s">
        <v>58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58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I76"/>
  <sheetViews>
    <sheetView showGridLines="0" zoomScale="70" zoomScaleNormal="70" zoomScaleSheetLayoutView="70" zoomScalePageLayoutView="0" workbookViewId="0" topLeftCell="A45">
      <selection activeCell="I45" sqref="I45:J64"/>
    </sheetView>
  </sheetViews>
  <sheetFormatPr defaultColWidth="9.125" defaultRowHeight="12.75"/>
  <cols>
    <col min="1" max="1" width="9.125" style="19" customWidth="1"/>
    <col min="2" max="2" width="4.375" style="19" bestFit="1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4.75390625" style="19" bestFit="1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4.75390625" style="19" bestFit="1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50">
        <f>CONCATENATE('Základní list'!$E$3)</f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</row>
    <row r="2" spans="2:35" ht="12.75">
      <c r="B2" s="251" t="str">
        <f>CONCATENATE("Datum konání: ",'Základní list'!D4," - ",'Základní list'!F4)</f>
        <v>Datum konání:  - 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</row>
    <row r="3" spans="2:14" s="40" customFormat="1" ht="18" customHeight="1">
      <c r="B3" s="252" t="s">
        <v>44</v>
      </c>
      <c r="C3" s="253" t="s">
        <v>40</v>
      </c>
      <c r="D3" s="253"/>
      <c r="E3" s="253"/>
      <c r="F3" s="253"/>
      <c r="G3" s="253"/>
      <c r="H3" s="253"/>
      <c r="I3" s="253" t="s">
        <v>41</v>
      </c>
      <c r="J3" s="253"/>
      <c r="K3" s="253"/>
      <c r="L3" s="253"/>
      <c r="M3" s="253"/>
      <c r="N3" s="253"/>
    </row>
    <row r="4" spans="2:14" s="40" customFormat="1" ht="18" customHeight="1">
      <c r="B4" s="252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61</v>
      </c>
      <c r="C5" s="41" t="s">
        <v>59</v>
      </c>
      <c r="D5" s="41">
        <v>1</v>
      </c>
      <c r="E5" s="44">
        <f>INDEX('1. závod'!$A:$CH,$D5+5,INDEX('Základní list'!$B:$B,MATCH($C5,'Základní list'!$A:$A,0),1))</f>
        <v>0</v>
      </c>
      <c r="F5" s="44">
        <f>INDEX('1. závod'!$A:$CH,$D5+5,INDEX('Základní list'!$B:$B,MATCH($C5,'Základní list'!$A:$A,0),1)+2)</f>
      </c>
      <c r="G5" s="47">
        <f>INDEX('1. závod'!$A:$CH,$D5+5,INDEX('Základní list'!$B:$B,MATCH($C5,'Základní list'!$A:$A,0),1)-2)</f>
      </c>
      <c r="H5" s="54">
        <f>INDEX('1. závod'!$A:$CH,$D5+5,INDEX('Základní list'!$B:$B,MATCH($C5,'Základní list'!$A:$A,0),1)-1)</f>
      </c>
      <c r="I5" s="41" t="s">
        <v>59</v>
      </c>
      <c r="J5" s="41">
        <v>1</v>
      </c>
      <c r="K5" s="44">
        <f>INDEX('2. závod'!$A:$CH,$J5+5,INDEX('Základní list'!$B:$B,MATCH($I5,'Základní list'!$A:$A,0),1))</f>
        <v>0</v>
      </c>
      <c r="L5" s="44">
        <f>INDEX('2. závod'!$A:$CH,$J5+5,INDEX('Základní list'!$B:$B,MATCH($I5,'Základní list'!$A:$A,0),1)+2)</f>
      </c>
      <c r="M5" s="47">
        <f>INDEX('2. závod'!$A:$CH,$J5+5,INDEX('Základní list'!$B:$B,MATCH($I5,'Základní list'!$A:$A,0),1)-2)</f>
      </c>
      <c r="N5" s="54">
        <f>INDEX('2. závod'!$A:$CH,$J5+5,INDEX('Základní list'!$B:$B,MATCH($I5,'Základní list'!$A:$A,0),1)-1)</f>
      </c>
    </row>
    <row r="6" spans="2:14" ht="31.5" customHeight="1">
      <c r="B6" s="43">
        <v>62</v>
      </c>
      <c r="C6" s="41" t="s">
        <v>59</v>
      </c>
      <c r="D6" s="41">
        <v>2</v>
      </c>
      <c r="E6" s="44">
        <f>INDEX('1. závod'!$A:$CH,$D6+5,INDEX('Základní list'!$B:$B,MATCH($C6,'Základní list'!$A:$A,0),1))</f>
        <v>0</v>
      </c>
      <c r="F6" s="44">
        <f>INDEX('1. závod'!$A:$CH,$D6+5,INDEX('Základní list'!$B:$B,MATCH($C6,'Základní list'!$A:$A,0),1)+2)</f>
      </c>
      <c r="G6" s="47">
        <f>INDEX('1. závod'!$A:$CH,$D6+5,INDEX('Základní list'!$B:$B,MATCH($C6,'Základní list'!$A:$A,0),1)-2)</f>
      </c>
      <c r="H6" s="54">
        <f>INDEX('1. závod'!$A:$CH,$D6+5,INDEX('Základní list'!$B:$B,MATCH($C6,'Základní list'!$A:$A,0),1)-1)</f>
      </c>
      <c r="I6" s="41" t="s">
        <v>59</v>
      </c>
      <c r="J6" s="41">
        <v>2</v>
      </c>
      <c r="K6" s="44">
        <f>INDEX('2. závod'!$A:$CH,$J6+5,INDEX('Základní list'!$B:$B,MATCH($I6,'Základní list'!$A:$A,0),1))</f>
        <v>0</v>
      </c>
      <c r="L6" s="44">
        <f>INDEX('2. závod'!$A:$CH,$J6+5,INDEX('Základní list'!$B:$B,MATCH($I6,'Základní list'!$A:$A,0),1)+2)</f>
      </c>
      <c r="M6" s="47">
        <f>INDEX('2. závod'!$A:$CH,$J6+5,INDEX('Základní list'!$B:$B,MATCH($I6,'Základní list'!$A:$A,0),1)-2)</f>
      </c>
      <c r="N6" s="54">
        <f>INDEX('2. závod'!$A:$CH,$J6+5,INDEX('Základní list'!$B:$B,MATCH($I6,'Základní list'!$A:$A,0),1)-1)</f>
      </c>
    </row>
    <row r="7" spans="2:14" ht="31.5" customHeight="1">
      <c r="B7" s="43">
        <v>63</v>
      </c>
      <c r="C7" s="41" t="s">
        <v>59</v>
      </c>
      <c r="D7" s="41">
        <v>3</v>
      </c>
      <c r="E7" s="44">
        <f>INDEX('1. závod'!$A:$CH,$D7+5,INDEX('Základní list'!$B:$B,MATCH($C7,'Základní list'!$A:$A,0),1))</f>
        <v>0</v>
      </c>
      <c r="F7" s="44">
        <f>INDEX('1. závod'!$A:$CH,$D7+5,INDEX('Základní list'!$B:$B,MATCH($C7,'Základní list'!$A:$A,0),1)+2)</f>
      </c>
      <c r="G7" s="47">
        <f>INDEX('1. závod'!$A:$CH,$D7+5,INDEX('Základní list'!$B:$B,MATCH($C7,'Základní list'!$A:$A,0),1)-2)</f>
      </c>
      <c r="H7" s="54">
        <f>INDEX('1. závod'!$A:$CH,$D7+5,INDEX('Základní list'!$B:$B,MATCH($C7,'Základní list'!$A:$A,0),1)-1)</f>
      </c>
      <c r="I7" s="41" t="s">
        <v>59</v>
      </c>
      <c r="J7" s="41">
        <v>3</v>
      </c>
      <c r="K7" s="44">
        <f>INDEX('2. závod'!$A:$CH,$J7+5,INDEX('Základní list'!$B:$B,MATCH($I7,'Základní list'!$A:$A,0),1))</f>
        <v>0</v>
      </c>
      <c r="L7" s="44">
        <f>INDEX('2. závod'!$A:$CH,$J7+5,INDEX('Základní list'!$B:$B,MATCH($I7,'Základní list'!$A:$A,0),1)+2)</f>
      </c>
      <c r="M7" s="47">
        <f>INDEX('2. závod'!$A:$CH,$J7+5,INDEX('Základní list'!$B:$B,MATCH($I7,'Základní list'!$A:$A,0),1)-2)</f>
      </c>
      <c r="N7" s="54">
        <f>INDEX('2. závod'!$A:$CH,$J7+5,INDEX('Základní list'!$B:$B,MATCH($I7,'Základní list'!$A:$A,0),1)-1)</f>
      </c>
    </row>
    <row r="8" spans="2:14" ht="31.5" customHeight="1">
      <c r="B8" s="43">
        <v>64</v>
      </c>
      <c r="C8" s="41" t="s">
        <v>59</v>
      </c>
      <c r="D8" s="41">
        <v>4</v>
      </c>
      <c r="E8" s="44">
        <f>INDEX('1. závod'!$A:$CH,$D8+5,INDEX('Základní list'!$B:$B,MATCH($C8,'Základní list'!$A:$A,0),1))</f>
        <v>0</v>
      </c>
      <c r="F8" s="44">
        <f>INDEX('1. závod'!$A:$CH,$D8+5,INDEX('Základní list'!$B:$B,MATCH($C8,'Základní list'!$A:$A,0),1)+2)</f>
      </c>
      <c r="G8" s="47">
        <f>INDEX('1. závod'!$A:$CH,$D8+5,INDEX('Základní list'!$B:$B,MATCH($C8,'Základní list'!$A:$A,0),1)-2)</f>
      </c>
      <c r="H8" s="54">
        <f>INDEX('1. závod'!$A:$CH,$D8+5,INDEX('Základní list'!$B:$B,MATCH($C8,'Základní list'!$A:$A,0),1)-1)</f>
      </c>
      <c r="I8" s="41" t="s">
        <v>59</v>
      </c>
      <c r="J8" s="41">
        <v>4</v>
      </c>
      <c r="K8" s="44">
        <f>INDEX('2. závod'!$A:$CH,$J8+5,INDEX('Základní list'!$B:$B,MATCH($I8,'Základní list'!$A:$A,0),1))</f>
        <v>0</v>
      </c>
      <c r="L8" s="44">
        <f>INDEX('2. závod'!$A:$CH,$J8+5,INDEX('Základní list'!$B:$B,MATCH($I8,'Základní list'!$A:$A,0),1)+2)</f>
      </c>
      <c r="M8" s="47">
        <f>INDEX('2. závod'!$A:$CH,$J8+5,INDEX('Základní list'!$B:$B,MATCH($I8,'Základní list'!$A:$A,0),1)-2)</f>
      </c>
      <c r="N8" s="54">
        <f>INDEX('2. závod'!$A:$CH,$J8+5,INDEX('Základní list'!$B:$B,MATCH($I8,'Základní list'!$A:$A,0),1)-1)</f>
      </c>
    </row>
    <row r="9" spans="2:14" ht="31.5" customHeight="1">
      <c r="B9" s="43">
        <v>65</v>
      </c>
      <c r="C9" s="41" t="s">
        <v>59</v>
      </c>
      <c r="D9" s="41">
        <v>5</v>
      </c>
      <c r="E9" s="44">
        <f>INDEX('1. závod'!$A:$CH,$D9+5,INDEX('Základní list'!$B:$B,MATCH($C9,'Základní list'!$A:$A,0),1))</f>
        <v>0</v>
      </c>
      <c r="F9" s="44">
        <f>INDEX('1. závod'!$A:$CH,$D9+5,INDEX('Základní list'!$B:$B,MATCH($C9,'Základní list'!$A:$A,0),1)+2)</f>
      </c>
      <c r="G9" s="47">
        <f>INDEX('1. závod'!$A:$CH,$D9+5,INDEX('Základní list'!$B:$B,MATCH($C9,'Základní list'!$A:$A,0),1)-2)</f>
      </c>
      <c r="H9" s="54">
        <f>INDEX('1. závod'!$A:$CH,$D9+5,INDEX('Základní list'!$B:$B,MATCH($C9,'Základní list'!$A:$A,0),1)-1)</f>
      </c>
      <c r="I9" s="41" t="s">
        <v>59</v>
      </c>
      <c r="J9" s="41">
        <v>5</v>
      </c>
      <c r="K9" s="44">
        <f>INDEX('2. závod'!$A:$CH,$J9+5,INDEX('Základní list'!$B:$B,MATCH($I9,'Základní list'!$A:$A,0),1))</f>
        <v>0</v>
      </c>
      <c r="L9" s="44">
        <f>INDEX('2. závod'!$A:$CH,$J9+5,INDEX('Základní list'!$B:$B,MATCH($I9,'Základní list'!$A:$A,0),1)+2)</f>
      </c>
      <c r="M9" s="47">
        <f>INDEX('2. závod'!$A:$CH,$J9+5,INDEX('Základní list'!$B:$B,MATCH($I9,'Základní list'!$A:$A,0),1)-2)</f>
      </c>
      <c r="N9" s="54">
        <f>INDEX('2. závod'!$A:$CH,$J9+5,INDEX('Základní list'!$B:$B,MATCH($I9,'Základní list'!$A:$A,0),1)-1)</f>
      </c>
    </row>
    <row r="10" spans="1:14" ht="31.5" customHeight="1">
      <c r="A10" s="91"/>
      <c r="B10" s="43">
        <v>66</v>
      </c>
      <c r="C10" s="41" t="s">
        <v>59</v>
      </c>
      <c r="D10" s="41">
        <v>6</v>
      </c>
      <c r="E10" s="44">
        <f>INDEX('1. závod'!$A:$CH,$D10+5,INDEX('Základní list'!$B:$B,MATCH($C10,'Základní list'!$A:$A,0),1))</f>
        <v>0</v>
      </c>
      <c r="F10" s="44">
        <f>INDEX('1. závod'!$A:$CH,$D10+5,INDEX('Základní list'!$B:$B,MATCH($C10,'Základní list'!$A:$A,0),1)+2)</f>
      </c>
      <c r="G10" s="47">
        <f>INDEX('1. závod'!$A:$CH,$D10+5,INDEX('Základní list'!$B:$B,MATCH($C10,'Základní list'!$A:$A,0),1)-2)</f>
      </c>
      <c r="H10" s="54">
        <f>INDEX('1. závod'!$A:$CH,$D10+5,INDEX('Základní list'!$B:$B,MATCH($C10,'Základní list'!$A:$A,0),1)-1)</f>
      </c>
      <c r="I10" s="41" t="s">
        <v>59</v>
      </c>
      <c r="J10" s="41">
        <v>6</v>
      </c>
      <c r="K10" s="44">
        <f>INDEX('2. závod'!$A:$CH,$J10+5,INDEX('Základní list'!$B:$B,MATCH($I10,'Základní list'!$A:$A,0),1))</f>
        <v>0</v>
      </c>
      <c r="L10" s="44">
        <f>INDEX('2. závod'!$A:$CH,$J10+5,INDEX('Základní list'!$B:$B,MATCH($I10,'Základní list'!$A:$A,0),1)+2)</f>
      </c>
      <c r="M10" s="47">
        <f>INDEX('2. závod'!$A:$CH,$J10+5,INDEX('Základní list'!$B:$B,MATCH($I10,'Základní list'!$A:$A,0),1)-2)</f>
      </c>
      <c r="N10" s="54">
        <f>INDEX('2. závod'!$A:$CH,$J10+5,INDEX('Základní list'!$B:$B,MATCH($I10,'Základní list'!$A:$A,0),1)-1)</f>
      </c>
    </row>
    <row r="11" spans="2:14" ht="31.5" customHeight="1">
      <c r="B11" s="43">
        <v>67</v>
      </c>
      <c r="C11" s="41" t="s">
        <v>59</v>
      </c>
      <c r="D11" s="41">
        <v>7</v>
      </c>
      <c r="E11" s="44">
        <f>INDEX('1. závod'!$A:$CH,$D11+5,INDEX('Základní list'!$B:$B,MATCH($C11,'Základní list'!$A:$A,0),1))</f>
        <v>0</v>
      </c>
      <c r="F11" s="44">
        <f>INDEX('1. závod'!$A:$CH,$D11+5,INDEX('Základní list'!$B:$B,MATCH($C11,'Základní list'!$A:$A,0),1)+2)</f>
      </c>
      <c r="G11" s="47">
        <f>INDEX('1. závod'!$A:$CH,$D11+5,INDEX('Základní list'!$B:$B,MATCH($C11,'Základní list'!$A:$A,0),1)-2)</f>
      </c>
      <c r="H11" s="54">
        <f>INDEX('1. závod'!$A:$CH,$D11+5,INDEX('Základní list'!$B:$B,MATCH($C11,'Základní list'!$A:$A,0),1)-1)</f>
      </c>
      <c r="I11" s="41" t="s">
        <v>59</v>
      </c>
      <c r="J11" s="41">
        <v>7</v>
      </c>
      <c r="K11" s="44">
        <f>INDEX('2. závod'!$A:$CH,$J11+5,INDEX('Základní list'!$B:$B,MATCH($I11,'Základní list'!$A:$A,0),1))</f>
        <v>0</v>
      </c>
      <c r="L11" s="44">
        <f>INDEX('2. závod'!$A:$CH,$J11+5,INDEX('Základní list'!$B:$B,MATCH($I11,'Základní list'!$A:$A,0),1)+2)</f>
      </c>
      <c r="M11" s="47">
        <f>INDEX('2. závod'!$A:$CH,$J11+5,INDEX('Základní list'!$B:$B,MATCH($I11,'Základní list'!$A:$A,0),1)-2)</f>
      </c>
      <c r="N11" s="54">
        <f>INDEX('2. závod'!$A:$CH,$J11+5,INDEX('Základní list'!$B:$B,MATCH($I11,'Základní list'!$A:$A,0),1)-1)</f>
      </c>
    </row>
    <row r="12" spans="2:14" ht="31.5" customHeight="1">
      <c r="B12" s="43">
        <v>68</v>
      </c>
      <c r="C12" s="41" t="s">
        <v>59</v>
      </c>
      <c r="D12" s="41">
        <v>8</v>
      </c>
      <c r="E12" s="44">
        <f>INDEX('1. závod'!$A:$CH,$D12+5,INDEX('Základní list'!$B:$B,MATCH($C12,'Základní list'!$A:$A,0),1))</f>
        <v>0</v>
      </c>
      <c r="F12" s="44">
        <f>INDEX('1. závod'!$A:$CH,$D12+5,INDEX('Základní list'!$B:$B,MATCH($C12,'Základní list'!$A:$A,0),1)+2)</f>
      </c>
      <c r="G12" s="47">
        <f>INDEX('1. závod'!$A:$CH,$D12+5,INDEX('Základní list'!$B:$B,MATCH($C12,'Základní list'!$A:$A,0),1)-2)</f>
      </c>
      <c r="H12" s="54">
        <f>INDEX('1. závod'!$A:$CH,$D12+5,INDEX('Základní list'!$B:$B,MATCH($C12,'Základní list'!$A:$A,0),1)-1)</f>
      </c>
      <c r="I12" s="41" t="s">
        <v>59</v>
      </c>
      <c r="J12" s="41">
        <v>8</v>
      </c>
      <c r="K12" s="44">
        <f>INDEX('2. závod'!$A:$CH,$J12+5,INDEX('Základní list'!$B:$B,MATCH($I12,'Základní list'!$A:$A,0),1))</f>
        <v>0</v>
      </c>
      <c r="L12" s="44">
        <f>INDEX('2. závod'!$A:$CH,$J12+5,INDEX('Základní list'!$B:$B,MATCH($I12,'Základní list'!$A:$A,0),1)+2)</f>
      </c>
      <c r="M12" s="47">
        <f>INDEX('2. závod'!$A:$CH,$J12+5,INDEX('Základní list'!$B:$B,MATCH($I12,'Základní list'!$A:$A,0),1)-2)</f>
      </c>
      <c r="N12" s="54">
        <f>INDEX('2. závod'!$A:$CH,$J12+5,INDEX('Základní list'!$B:$B,MATCH($I12,'Základní list'!$A:$A,0),1)-1)</f>
      </c>
    </row>
    <row r="13" spans="2:14" ht="31.5" customHeight="1">
      <c r="B13" s="43">
        <v>69</v>
      </c>
      <c r="C13" s="41" t="s">
        <v>59</v>
      </c>
      <c r="D13" s="41">
        <v>9</v>
      </c>
      <c r="E13" s="44">
        <f>INDEX('1. závod'!$A:$CH,$D13+5,INDEX('Základní list'!$B:$B,MATCH($C13,'Základní list'!$A:$A,0),1))</f>
        <v>0</v>
      </c>
      <c r="F13" s="44">
        <f>INDEX('1. závod'!$A:$CH,$D13+5,INDEX('Základní list'!$B:$B,MATCH($C13,'Základní list'!$A:$A,0),1)+2)</f>
      </c>
      <c r="G13" s="47">
        <f>INDEX('1. závod'!$A:$CH,$D13+5,INDEX('Základní list'!$B:$B,MATCH($C13,'Základní list'!$A:$A,0),1)-2)</f>
      </c>
      <c r="H13" s="54">
        <f>INDEX('1. závod'!$A:$CH,$D13+5,INDEX('Základní list'!$B:$B,MATCH($C13,'Základní list'!$A:$A,0),1)-1)</f>
      </c>
      <c r="I13" s="41" t="s">
        <v>59</v>
      </c>
      <c r="J13" s="41">
        <v>9</v>
      </c>
      <c r="K13" s="44">
        <f>INDEX('2. závod'!$A:$CH,$J13+5,INDEX('Základní list'!$B:$B,MATCH($I13,'Základní list'!$A:$A,0),1))</f>
        <v>0</v>
      </c>
      <c r="L13" s="44">
        <f>INDEX('2. závod'!$A:$CH,$J13+5,INDEX('Základní list'!$B:$B,MATCH($I13,'Základní list'!$A:$A,0),1)+2)</f>
      </c>
      <c r="M13" s="47">
        <f>INDEX('2. závod'!$A:$CH,$J13+5,INDEX('Základní list'!$B:$B,MATCH($I13,'Základní list'!$A:$A,0),1)-2)</f>
      </c>
      <c r="N13" s="54">
        <f>INDEX('2. závod'!$A:$CH,$J13+5,INDEX('Základní list'!$B:$B,MATCH($I13,'Základní list'!$A:$A,0),1)-1)</f>
      </c>
    </row>
    <row r="14" spans="2:14" ht="31.5" customHeight="1">
      <c r="B14" s="43">
        <v>70</v>
      </c>
      <c r="C14" s="41" t="s">
        <v>59</v>
      </c>
      <c r="D14" s="41">
        <v>10</v>
      </c>
      <c r="E14" s="44">
        <f>INDEX('1. závod'!$A:$CH,$D14+5,INDEX('Základní list'!$B:$B,MATCH($C14,'Základní list'!$A:$A,0),1))</f>
        <v>0</v>
      </c>
      <c r="F14" s="44">
        <f>INDEX('1. závod'!$A:$CH,$D14+5,INDEX('Základní list'!$B:$B,MATCH($C14,'Základní list'!$A:$A,0),1)+2)</f>
      </c>
      <c r="G14" s="47">
        <f>INDEX('1. závod'!$A:$CH,$D14+5,INDEX('Základní list'!$B:$B,MATCH($C14,'Základní list'!$A:$A,0),1)-2)</f>
      </c>
      <c r="H14" s="54">
        <f>INDEX('1. závod'!$A:$CH,$D14+5,INDEX('Základní list'!$B:$B,MATCH($C14,'Základní list'!$A:$A,0),1)-1)</f>
      </c>
      <c r="I14" s="41" t="s">
        <v>59</v>
      </c>
      <c r="J14" s="41">
        <v>10</v>
      </c>
      <c r="K14" s="44">
        <f>INDEX('2. závod'!$A:$CH,$J14+5,INDEX('Základní list'!$B:$B,MATCH($I14,'Základní list'!$A:$A,0),1))</f>
        <v>0</v>
      </c>
      <c r="L14" s="44">
        <f>INDEX('2. závod'!$A:$CH,$J14+5,INDEX('Základní list'!$B:$B,MATCH($I14,'Základní list'!$A:$A,0),1)+2)</f>
      </c>
      <c r="M14" s="47">
        <f>INDEX('2. závod'!$A:$CH,$J14+5,INDEX('Základní list'!$B:$B,MATCH($I14,'Základní list'!$A:$A,0),1)-2)</f>
      </c>
      <c r="N14" s="54">
        <f>INDEX('2. závod'!$A:$CH,$J14+5,INDEX('Základní list'!$B:$B,MATCH($I14,'Základní list'!$A:$A,0),1)-1)</f>
      </c>
    </row>
    <row r="15" spans="2:14" ht="31.5" customHeight="1">
      <c r="B15" s="43">
        <v>71</v>
      </c>
      <c r="C15" s="41" t="s">
        <v>59</v>
      </c>
      <c r="D15" s="41">
        <v>11</v>
      </c>
      <c r="E15" s="44">
        <f>INDEX('1. závod'!$A:$CH,$D15+5,INDEX('Základní list'!$B:$B,MATCH($C15,'Základní list'!$A:$A,0),1))</f>
        <v>0</v>
      </c>
      <c r="F15" s="44">
        <f>INDEX('1. závod'!$A:$CH,$D15+5,INDEX('Základní list'!$B:$B,MATCH($C15,'Základní list'!$A:$A,0),1)+2)</f>
      </c>
      <c r="G15" s="47">
        <f>INDEX('1. závod'!$A:$CH,$D15+5,INDEX('Základní list'!$B:$B,MATCH($C15,'Základní list'!$A:$A,0),1)-2)</f>
      </c>
      <c r="H15" s="54">
        <f>INDEX('1. závod'!$A:$CH,$D15+5,INDEX('Základní list'!$B:$B,MATCH($C15,'Základní list'!$A:$A,0),1)-1)</f>
      </c>
      <c r="I15" s="41" t="s">
        <v>59</v>
      </c>
      <c r="J15" s="41">
        <v>11</v>
      </c>
      <c r="K15" s="44">
        <f>INDEX('2. závod'!$A:$CH,$J15+5,INDEX('Základní list'!$B:$B,MATCH($I15,'Základní list'!$A:$A,0),1))</f>
        <v>0</v>
      </c>
      <c r="L15" s="44">
        <f>INDEX('2. závod'!$A:$CH,$J15+5,INDEX('Základní list'!$B:$B,MATCH($I15,'Základní list'!$A:$A,0),1)+2)</f>
      </c>
      <c r="M15" s="47">
        <f>INDEX('2. závod'!$A:$CH,$J15+5,INDEX('Základní list'!$B:$B,MATCH($I15,'Základní list'!$A:$A,0),1)-2)</f>
      </c>
      <c r="N15" s="54">
        <f>INDEX('2. závod'!$A:$CH,$J15+5,INDEX('Základní list'!$B:$B,MATCH($I15,'Základní list'!$A:$A,0),1)-1)</f>
      </c>
    </row>
    <row r="16" spans="2:14" ht="31.5" customHeight="1">
      <c r="B16" s="43">
        <v>72</v>
      </c>
      <c r="C16" s="41" t="s">
        <v>59</v>
      </c>
      <c r="D16" s="41">
        <v>12</v>
      </c>
      <c r="E16" s="44">
        <f>INDEX('1. závod'!$A:$CH,$D16+5,INDEX('Základní list'!$B:$B,MATCH($C16,'Základní list'!$A:$A,0),1))</f>
        <v>0</v>
      </c>
      <c r="F16" s="44">
        <f>INDEX('1. závod'!$A:$CH,$D16+5,INDEX('Základní list'!$B:$B,MATCH($C16,'Základní list'!$A:$A,0),1)+2)</f>
      </c>
      <c r="G16" s="47">
        <f>INDEX('1. závod'!$A:$CH,$D16+5,INDEX('Základní list'!$B:$B,MATCH($C16,'Základní list'!$A:$A,0),1)-2)</f>
      </c>
      <c r="H16" s="54">
        <f>INDEX('1. závod'!$A:$CH,$D16+5,INDEX('Základní list'!$B:$B,MATCH($C16,'Základní list'!$A:$A,0),1)-1)</f>
      </c>
      <c r="I16" s="41" t="s">
        <v>59</v>
      </c>
      <c r="J16" s="41">
        <v>12</v>
      </c>
      <c r="K16" s="44">
        <f>INDEX('2. závod'!$A:$CH,$J16+5,INDEX('Základní list'!$B:$B,MATCH($I16,'Základní list'!$A:$A,0),1))</f>
        <v>0</v>
      </c>
      <c r="L16" s="44">
        <f>INDEX('2. závod'!$A:$CH,$J16+5,INDEX('Základní list'!$B:$B,MATCH($I16,'Základní list'!$A:$A,0),1)+2)</f>
      </c>
      <c r="M16" s="47">
        <f>INDEX('2. závod'!$A:$CH,$J16+5,INDEX('Základní list'!$B:$B,MATCH($I16,'Základní list'!$A:$A,0),1)-2)</f>
      </c>
      <c r="N16" s="54">
        <f>INDEX('2. závod'!$A:$CH,$J16+5,INDEX('Základní list'!$B:$B,MATCH($I16,'Základní list'!$A:$A,0),1)-1)</f>
      </c>
    </row>
    <row r="17" spans="2:14" ht="31.5" customHeight="1">
      <c r="B17" s="43">
        <v>73</v>
      </c>
      <c r="C17" s="41" t="s">
        <v>59</v>
      </c>
      <c r="D17" s="41">
        <v>13</v>
      </c>
      <c r="E17" s="44">
        <f>INDEX('1. závod'!$A:$CH,$D17+5,INDEX('Základní list'!$B:$B,MATCH($C17,'Základní list'!$A:$A,0),1))</f>
        <v>0</v>
      </c>
      <c r="F17" s="44">
        <f>INDEX('1. závod'!$A:$CH,$D17+5,INDEX('Základní list'!$B:$B,MATCH($C17,'Základní list'!$A:$A,0),1)+2)</f>
      </c>
      <c r="G17" s="47">
        <f>INDEX('1. závod'!$A:$CH,$D17+5,INDEX('Základní list'!$B:$B,MATCH($C17,'Základní list'!$A:$A,0),1)-2)</f>
      </c>
      <c r="H17" s="54">
        <f>INDEX('1. závod'!$A:$CH,$D17+5,INDEX('Základní list'!$B:$B,MATCH($C17,'Základní list'!$A:$A,0),1)-1)</f>
      </c>
      <c r="I17" s="41" t="s">
        <v>59</v>
      </c>
      <c r="J17" s="41">
        <v>13</v>
      </c>
      <c r="K17" s="44">
        <f>INDEX('2. závod'!$A:$CH,$J17+5,INDEX('Základní list'!$B:$B,MATCH($I17,'Základní list'!$A:$A,0),1))</f>
        <v>0</v>
      </c>
      <c r="L17" s="44">
        <f>INDEX('2. závod'!$A:$CH,$J17+5,INDEX('Základní list'!$B:$B,MATCH($I17,'Základní list'!$A:$A,0),1)+2)</f>
      </c>
      <c r="M17" s="47">
        <f>INDEX('2. závod'!$A:$CH,$J17+5,INDEX('Základní list'!$B:$B,MATCH($I17,'Základní list'!$A:$A,0),1)-2)</f>
      </c>
      <c r="N17" s="54">
        <f>INDEX('2. závod'!$A:$CH,$J17+5,INDEX('Základní list'!$B:$B,MATCH($I17,'Základní list'!$A:$A,0),1)-1)</f>
      </c>
    </row>
    <row r="18" spans="2:14" ht="31.5" customHeight="1">
      <c r="B18" s="43">
        <v>74</v>
      </c>
      <c r="C18" s="41" t="s">
        <v>59</v>
      </c>
      <c r="D18" s="41">
        <v>14</v>
      </c>
      <c r="E18" s="44">
        <f>INDEX('1. závod'!$A:$CH,$D18+5,INDEX('Základní list'!$B:$B,MATCH($C18,'Základní list'!$A:$A,0),1))</f>
        <v>0</v>
      </c>
      <c r="F18" s="44">
        <f>INDEX('1. závod'!$A:$CH,$D18+5,INDEX('Základní list'!$B:$B,MATCH($C18,'Základní list'!$A:$A,0),1)+2)</f>
      </c>
      <c r="G18" s="47">
        <f>INDEX('1. závod'!$A:$CH,$D18+5,INDEX('Základní list'!$B:$B,MATCH($C18,'Základní list'!$A:$A,0),1)-2)</f>
      </c>
      <c r="H18" s="54">
        <f>INDEX('1. závod'!$A:$CH,$D18+5,INDEX('Základní list'!$B:$B,MATCH($C18,'Základní list'!$A:$A,0),1)-1)</f>
      </c>
      <c r="I18" s="41" t="s">
        <v>59</v>
      </c>
      <c r="J18" s="41">
        <v>14</v>
      </c>
      <c r="K18" s="44">
        <f>INDEX('2. závod'!$A:$CH,$J18+5,INDEX('Základní list'!$B:$B,MATCH($I18,'Základní list'!$A:$A,0),1))</f>
        <v>0</v>
      </c>
      <c r="L18" s="44">
        <f>INDEX('2. závod'!$A:$CH,$J18+5,INDEX('Základní list'!$B:$B,MATCH($I18,'Základní list'!$A:$A,0),1)+2)</f>
      </c>
      <c r="M18" s="47">
        <f>INDEX('2. závod'!$A:$CH,$J18+5,INDEX('Základní list'!$B:$B,MATCH($I18,'Základní list'!$A:$A,0),1)-2)</f>
      </c>
      <c r="N18" s="54">
        <f>INDEX('2. závod'!$A:$CH,$J18+5,INDEX('Základní list'!$B:$B,MATCH($I18,'Základní list'!$A:$A,0),1)-1)</f>
      </c>
    </row>
    <row r="19" spans="2:14" ht="31.5" customHeight="1">
      <c r="B19" s="43">
        <v>75</v>
      </c>
      <c r="C19" s="41" t="s">
        <v>59</v>
      </c>
      <c r="D19" s="41">
        <v>15</v>
      </c>
      <c r="E19" s="44">
        <f>INDEX('1. závod'!$A:$CH,$D19+5,INDEX('Základní list'!$B:$B,MATCH($C19,'Základní list'!$A:$A,0),1))</f>
        <v>0</v>
      </c>
      <c r="F19" s="44">
        <f>INDEX('1. závod'!$A:$CH,$D19+5,INDEX('Základní list'!$B:$B,MATCH($C19,'Základní list'!$A:$A,0),1)+2)</f>
      </c>
      <c r="G19" s="47">
        <f>INDEX('1. závod'!$A:$CH,$D19+5,INDEX('Základní list'!$B:$B,MATCH($C19,'Základní list'!$A:$A,0),1)-2)</f>
      </c>
      <c r="H19" s="54">
        <f>INDEX('1. závod'!$A:$CH,$D19+5,INDEX('Základní list'!$B:$B,MATCH($C19,'Základní list'!$A:$A,0),1)-1)</f>
      </c>
      <c r="I19" s="41" t="s">
        <v>59</v>
      </c>
      <c r="J19" s="41">
        <v>15</v>
      </c>
      <c r="K19" s="44">
        <f>INDEX('2. závod'!$A:$CH,$J19+5,INDEX('Základní list'!$B:$B,MATCH($I19,'Základní list'!$A:$A,0),1))</f>
        <v>0</v>
      </c>
      <c r="L19" s="44">
        <f>INDEX('2. závod'!$A:$CH,$J19+5,INDEX('Základní list'!$B:$B,MATCH($I19,'Základní list'!$A:$A,0),1)+2)</f>
      </c>
      <c r="M19" s="47">
        <f>INDEX('2. závod'!$A:$CH,$J19+5,INDEX('Základní list'!$B:$B,MATCH($I19,'Základní list'!$A:$A,0),1)-2)</f>
      </c>
      <c r="N19" s="54">
        <f>INDEX('2. závod'!$A:$CH,$J19+5,INDEX('Základní list'!$B:$B,MATCH($I19,'Základní list'!$A:$A,0),1)-1)</f>
      </c>
    </row>
    <row r="20" spans="2:14" ht="31.5" customHeight="1">
      <c r="B20" s="43">
        <v>76</v>
      </c>
      <c r="C20" s="41" t="s">
        <v>59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59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77</v>
      </c>
      <c r="C21" s="41" t="s">
        <v>59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59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1:14" ht="31.5" customHeight="1">
      <c r="A22" s="92"/>
      <c r="B22" s="43">
        <v>78</v>
      </c>
      <c r="C22" s="41" t="s">
        <v>59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59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1:14" ht="31.5" customHeight="1">
      <c r="A23" s="92"/>
      <c r="B23" s="43">
        <v>79</v>
      </c>
      <c r="C23" s="41" t="s">
        <v>59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59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1:14" ht="31.5" customHeight="1">
      <c r="A24" s="92"/>
      <c r="B24" s="43">
        <v>80</v>
      </c>
      <c r="C24" s="41" t="s">
        <v>59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59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1:14" ht="31.5" customHeight="1">
      <c r="A25" s="92"/>
      <c r="B25" s="43">
        <v>81</v>
      </c>
      <c r="C25" s="41" t="s">
        <v>79</v>
      </c>
      <c r="D25" s="41">
        <v>1</v>
      </c>
      <c r="E25" s="44">
        <f>INDEX('1. závod'!$A:$CH,$D25+5,INDEX('Základní list'!$B:$B,MATCH($C25,'Základní list'!$A:$A,0),1))</f>
        <v>0</v>
      </c>
      <c r="F25" s="44">
        <f>INDEX('1. závod'!$A:$CH,$D25+5,INDEX('Základní list'!$B:$B,MATCH($C25,'Základní list'!$A:$A,0),1)+2)</f>
      </c>
      <c r="G25" s="47">
        <f>INDEX('1. závod'!$A:$CH,$D25+5,INDEX('Základní list'!$B:$B,MATCH($C25,'Základní list'!$A:$A,0),1)-2)</f>
      </c>
      <c r="H25" s="54">
        <f>INDEX('1. závod'!$A:$CH,$D25+5,INDEX('Základní list'!$B:$B,MATCH($C25,'Základní list'!$A:$A,0),1)-1)</f>
      </c>
      <c r="I25" s="41" t="s">
        <v>79</v>
      </c>
      <c r="J25" s="41">
        <v>1</v>
      </c>
      <c r="K25" s="44">
        <f>INDEX('2. závod'!$A:$CH,$J25+5,INDEX('Základní list'!$B:$B,MATCH($I25,'Základní list'!$A:$A,0),1))</f>
        <v>0</v>
      </c>
      <c r="L25" s="44">
        <f>INDEX('2. závod'!$A:$CH,$J25+5,INDEX('Základní list'!$B:$B,MATCH($I25,'Základní list'!$A:$A,0),1)+2)</f>
      </c>
      <c r="M25" s="47">
        <f>INDEX('2. závod'!$A:$CH,$J25+5,INDEX('Základní list'!$B:$B,MATCH($I25,'Základní list'!$A:$A,0),1)-2)</f>
      </c>
      <c r="N25" s="54">
        <f>INDEX('2. závod'!$A:$CH,$J25+5,INDEX('Základní list'!$B:$B,MATCH($I25,'Základní list'!$A:$A,0),1)-1)</f>
      </c>
    </row>
    <row r="26" spans="1:14" ht="31.5" customHeight="1">
      <c r="A26" s="93"/>
      <c r="B26" s="43">
        <v>82</v>
      </c>
      <c r="C26" s="41" t="s">
        <v>79</v>
      </c>
      <c r="D26" s="41">
        <v>2</v>
      </c>
      <c r="E26" s="44">
        <f>INDEX('1. závod'!$A:$CH,$D26+5,INDEX('Základní list'!$B:$B,MATCH($C26,'Základní list'!$A:$A,0),1))</f>
        <v>0</v>
      </c>
      <c r="F26" s="44">
        <f>INDEX('1. závod'!$A:$CH,$D26+5,INDEX('Základní list'!$B:$B,MATCH($C26,'Základní list'!$A:$A,0),1)+2)</f>
      </c>
      <c r="G26" s="47">
        <f>INDEX('1. závod'!$A:$CH,$D26+5,INDEX('Základní list'!$B:$B,MATCH($C26,'Základní list'!$A:$A,0),1)-2)</f>
      </c>
      <c r="H26" s="54">
        <f>INDEX('1. závod'!$A:$CH,$D26+5,INDEX('Základní list'!$B:$B,MATCH($C26,'Základní list'!$A:$A,0),1)-1)</f>
      </c>
      <c r="I26" s="41" t="s">
        <v>79</v>
      </c>
      <c r="J26" s="41">
        <v>2</v>
      </c>
      <c r="K26" s="44">
        <f>INDEX('2. závod'!$A:$CH,$J26+5,INDEX('Základní list'!$B:$B,MATCH($I26,'Základní list'!$A:$A,0),1))</f>
        <v>0</v>
      </c>
      <c r="L26" s="44">
        <f>INDEX('2. závod'!$A:$CH,$J26+5,INDEX('Základní list'!$B:$B,MATCH($I26,'Základní list'!$A:$A,0),1)+2)</f>
      </c>
      <c r="M26" s="47">
        <f>INDEX('2. závod'!$A:$CH,$J26+5,INDEX('Základní list'!$B:$B,MATCH($I26,'Základní list'!$A:$A,0),1)-2)</f>
      </c>
      <c r="N26" s="54">
        <f>INDEX('2. závod'!$A:$CH,$J26+5,INDEX('Základní list'!$B:$B,MATCH($I26,'Základní list'!$A:$A,0),1)-1)</f>
      </c>
    </row>
    <row r="27" spans="2:14" ht="31.5" customHeight="1">
      <c r="B27" s="43">
        <v>83</v>
      </c>
      <c r="C27" s="41" t="s">
        <v>79</v>
      </c>
      <c r="D27" s="41">
        <v>3</v>
      </c>
      <c r="E27" s="44">
        <f>INDEX('1. závod'!$A:$CH,$D27+5,INDEX('Základní list'!$B:$B,MATCH($C27,'Základní list'!$A:$A,0),1))</f>
        <v>0</v>
      </c>
      <c r="F27" s="44">
        <f>INDEX('1. závod'!$A:$CH,$D27+5,INDEX('Základní list'!$B:$B,MATCH($C27,'Základní list'!$A:$A,0),1)+2)</f>
      </c>
      <c r="G27" s="47">
        <f>INDEX('1. závod'!$A:$CH,$D27+5,INDEX('Základní list'!$B:$B,MATCH($C27,'Základní list'!$A:$A,0),1)-2)</f>
      </c>
      <c r="H27" s="54">
        <f>INDEX('1. závod'!$A:$CH,$D27+5,INDEX('Základní list'!$B:$B,MATCH($C27,'Základní list'!$A:$A,0),1)-1)</f>
      </c>
      <c r="I27" s="41" t="s">
        <v>79</v>
      </c>
      <c r="J27" s="41">
        <v>3</v>
      </c>
      <c r="K27" s="44">
        <f>INDEX('2. závod'!$A:$CH,$J27+5,INDEX('Základní list'!$B:$B,MATCH($I27,'Základní list'!$A:$A,0),1))</f>
        <v>0</v>
      </c>
      <c r="L27" s="44">
        <f>INDEX('2. závod'!$A:$CH,$J27+5,INDEX('Základní list'!$B:$B,MATCH($I27,'Základní list'!$A:$A,0),1)+2)</f>
      </c>
      <c r="M27" s="47">
        <f>INDEX('2. závod'!$A:$CH,$J27+5,INDEX('Základní list'!$B:$B,MATCH($I27,'Základní list'!$A:$A,0),1)-2)</f>
      </c>
      <c r="N27" s="54">
        <f>INDEX('2. závod'!$A:$CH,$J27+5,INDEX('Základní list'!$B:$B,MATCH($I27,'Základní list'!$A:$A,0),1)-1)</f>
      </c>
    </row>
    <row r="28" spans="2:14" ht="31.5" customHeight="1">
      <c r="B28" s="43">
        <v>84</v>
      </c>
      <c r="C28" s="41" t="s">
        <v>79</v>
      </c>
      <c r="D28" s="41">
        <v>4</v>
      </c>
      <c r="E28" s="44">
        <f>INDEX('1. závod'!$A:$CH,$D28+5,INDEX('Základní list'!$B:$B,MATCH($C28,'Základní list'!$A:$A,0),1))</f>
        <v>0</v>
      </c>
      <c r="F28" s="44">
        <f>INDEX('1. závod'!$A:$CH,$D28+5,INDEX('Základní list'!$B:$B,MATCH($C28,'Základní list'!$A:$A,0),1)+2)</f>
      </c>
      <c r="G28" s="47">
        <f>INDEX('1. závod'!$A:$CH,$D28+5,INDEX('Základní list'!$B:$B,MATCH($C28,'Základní list'!$A:$A,0),1)-2)</f>
      </c>
      <c r="H28" s="54">
        <f>INDEX('1. závod'!$A:$CH,$D28+5,INDEX('Základní list'!$B:$B,MATCH($C28,'Základní list'!$A:$A,0),1)-1)</f>
      </c>
      <c r="I28" s="41" t="s">
        <v>79</v>
      </c>
      <c r="J28" s="41">
        <v>4</v>
      </c>
      <c r="K28" s="44">
        <f>INDEX('2. závod'!$A:$CH,$J28+5,INDEX('Základní list'!$B:$B,MATCH($I28,'Základní list'!$A:$A,0),1))</f>
        <v>0</v>
      </c>
      <c r="L28" s="44">
        <f>INDEX('2. závod'!$A:$CH,$J28+5,INDEX('Základní list'!$B:$B,MATCH($I28,'Základní list'!$A:$A,0),1)+2)</f>
      </c>
      <c r="M28" s="47">
        <f>INDEX('2. závod'!$A:$CH,$J28+5,INDEX('Základní list'!$B:$B,MATCH($I28,'Základní list'!$A:$A,0),1)-2)</f>
      </c>
      <c r="N28" s="54">
        <f>INDEX('2. závod'!$A:$CH,$J28+5,INDEX('Základní list'!$B:$B,MATCH($I28,'Základní list'!$A:$A,0),1)-1)</f>
      </c>
    </row>
    <row r="29" spans="2:14" ht="31.5" customHeight="1">
      <c r="B29" s="43">
        <v>85</v>
      </c>
      <c r="C29" s="41" t="s">
        <v>79</v>
      </c>
      <c r="D29" s="41">
        <v>5</v>
      </c>
      <c r="E29" s="44">
        <f>INDEX('1. závod'!$A:$CH,$D29+5,INDEX('Základní list'!$B:$B,MATCH($C29,'Základní list'!$A:$A,0),1))</f>
        <v>0</v>
      </c>
      <c r="F29" s="44">
        <f>INDEX('1. závod'!$A:$CH,$D29+5,INDEX('Základní list'!$B:$B,MATCH($C29,'Základní list'!$A:$A,0),1)+2)</f>
      </c>
      <c r="G29" s="47">
        <f>INDEX('1. závod'!$A:$CH,$D29+5,INDEX('Základní list'!$B:$B,MATCH($C29,'Základní list'!$A:$A,0),1)-2)</f>
      </c>
      <c r="H29" s="54">
        <f>INDEX('1. závod'!$A:$CH,$D29+5,INDEX('Základní list'!$B:$B,MATCH($C29,'Základní list'!$A:$A,0),1)-1)</f>
      </c>
      <c r="I29" s="41" t="s">
        <v>79</v>
      </c>
      <c r="J29" s="41">
        <v>5</v>
      </c>
      <c r="K29" s="44">
        <f>INDEX('2. závod'!$A:$CH,$J29+5,INDEX('Základní list'!$B:$B,MATCH($I29,'Základní list'!$A:$A,0),1))</f>
        <v>0</v>
      </c>
      <c r="L29" s="44">
        <f>INDEX('2. závod'!$A:$CH,$J29+5,INDEX('Základní list'!$B:$B,MATCH($I29,'Základní list'!$A:$A,0),1)+2)</f>
      </c>
      <c r="M29" s="47">
        <f>INDEX('2. závod'!$A:$CH,$J29+5,INDEX('Základní list'!$B:$B,MATCH($I29,'Základní list'!$A:$A,0),1)-2)</f>
      </c>
      <c r="N29" s="54">
        <f>INDEX('2. závod'!$A:$CH,$J29+5,INDEX('Základní list'!$B:$B,MATCH($I29,'Základní list'!$A:$A,0),1)-1)</f>
      </c>
    </row>
    <row r="30" spans="2:14" ht="31.5" customHeight="1">
      <c r="B30" s="43">
        <v>86</v>
      </c>
      <c r="C30" s="41" t="s">
        <v>79</v>
      </c>
      <c r="D30" s="41">
        <v>6</v>
      </c>
      <c r="E30" s="44">
        <f>INDEX('1. závod'!$A:$CH,$D30+5,INDEX('Základní list'!$B:$B,MATCH($C30,'Základní list'!$A:$A,0),1))</f>
        <v>0</v>
      </c>
      <c r="F30" s="44">
        <f>INDEX('1. závod'!$A:$CH,$D30+5,INDEX('Základní list'!$B:$B,MATCH($C30,'Základní list'!$A:$A,0),1)+2)</f>
      </c>
      <c r="G30" s="47">
        <f>INDEX('1. závod'!$A:$CH,$D30+5,INDEX('Základní list'!$B:$B,MATCH($C30,'Základní list'!$A:$A,0),1)-2)</f>
      </c>
      <c r="H30" s="54">
        <f>INDEX('1. závod'!$A:$CH,$D30+5,INDEX('Základní list'!$B:$B,MATCH($C30,'Základní list'!$A:$A,0),1)-1)</f>
      </c>
      <c r="I30" s="41" t="s">
        <v>79</v>
      </c>
      <c r="J30" s="41">
        <v>6</v>
      </c>
      <c r="K30" s="44">
        <f>INDEX('2. závod'!$A:$CH,$J30+5,INDEX('Základní list'!$B:$B,MATCH($I30,'Základní list'!$A:$A,0),1))</f>
        <v>0</v>
      </c>
      <c r="L30" s="44">
        <f>INDEX('2. závod'!$A:$CH,$J30+5,INDEX('Základní list'!$B:$B,MATCH($I30,'Základní list'!$A:$A,0),1)+2)</f>
      </c>
      <c r="M30" s="47">
        <f>INDEX('2. závod'!$A:$CH,$J30+5,INDEX('Základní list'!$B:$B,MATCH($I30,'Základní list'!$A:$A,0),1)-2)</f>
      </c>
      <c r="N30" s="54">
        <f>INDEX('2. závod'!$A:$CH,$J30+5,INDEX('Základní list'!$B:$B,MATCH($I30,'Základní list'!$A:$A,0),1)-1)</f>
      </c>
    </row>
    <row r="31" spans="2:14" ht="31.5" customHeight="1">
      <c r="B31" s="43">
        <v>87</v>
      </c>
      <c r="C31" s="41" t="s">
        <v>79</v>
      </c>
      <c r="D31" s="41">
        <v>7</v>
      </c>
      <c r="E31" s="44">
        <f>INDEX('1. závod'!$A:$CH,$D31+5,INDEX('Základní list'!$B:$B,MATCH($C31,'Základní list'!$A:$A,0),1))</f>
        <v>0</v>
      </c>
      <c r="F31" s="44">
        <f>INDEX('1. závod'!$A:$CH,$D31+5,INDEX('Základní list'!$B:$B,MATCH($C31,'Základní list'!$A:$A,0),1)+2)</f>
      </c>
      <c r="G31" s="47">
        <f>INDEX('1. závod'!$A:$CH,$D31+5,INDEX('Základní list'!$B:$B,MATCH($C31,'Základní list'!$A:$A,0),1)-2)</f>
      </c>
      <c r="H31" s="54">
        <f>INDEX('1. závod'!$A:$CH,$D31+5,INDEX('Základní list'!$B:$B,MATCH($C31,'Základní list'!$A:$A,0),1)-1)</f>
      </c>
      <c r="I31" s="41" t="s">
        <v>79</v>
      </c>
      <c r="J31" s="41">
        <v>7</v>
      </c>
      <c r="K31" s="44">
        <f>INDEX('2. závod'!$A:$CH,$J31+5,INDEX('Základní list'!$B:$B,MATCH($I31,'Základní list'!$A:$A,0),1))</f>
        <v>0</v>
      </c>
      <c r="L31" s="44">
        <f>INDEX('2. závod'!$A:$CH,$J31+5,INDEX('Základní list'!$B:$B,MATCH($I31,'Základní list'!$A:$A,0),1)+2)</f>
      </c>
      <c r="M31" s="47">
        <f>INDEX('2. závod'!$A:$CH,$J31+5,INDEX('Základní list'!$B:$B,MATCH($I31,'Základní list'!$A:$A,0),1)-2)</f>
      </c>
      <c r="N31" s="54">
        <f>INDEX('2. závod'!$A:$CH,$J31+5,INDEX('Základní list'!$B:$B,MATCH($I31,'Základní list'!$A:$A,0),1)-1)</f>
      </c>
    </row>
    <row r="32" spans="2:14" ht="31.5" customHeight="1">
      <c r="B32" s="43">
        <v>88</v>
      </c>
      <c r="C32" s="41" t="s">
        <v>79</v>
      </c>
      <c r="D32" s="41">
        <v>8</v>
      </c>
      <c r="E32" s="44">
        <f>INDEX('1. závod'!$A:$CH,$D32+5,INDEX('Základní list'!$B:$B,MATCH($C32,'Základní list'!$A:$A,0),1))</f>
        <v>0</v>
      </c>
      <c r="F32" s="44">
        <f>INDEX('1. závod'!$A:$CH,$D32+5,INDEX('Základní list'!$B:$B,MATCH($C32,'Základní list'!$A:$A,0),1)+2)</f>
      </c>
      <c r="G32" s="47">
        <f>INDEX('1. závod'!$A:$CH,$D32+5,INDEX('Základní list'!$B:$B,MATCH($C32,'Základní list'!$A:$A,0),1)-2)</f>
      </c>
      <c r="H32" s="54">
        <f>INDEX('1. závod'!$A:$CH,$D32+5,INDEX('Základní list'!$B:$B,MATCH($C32,'Základní list'!$A:$A,0),1)-1)</f>
      </c>
      <c r="I32" s="41" t="s">
        <v>79</v>
      </c>
      <c r="J32" s="41">
        <v>8</v>
      </c>
      <c r="K32" s="44">
        <f>INDEX('2. závod'!$A:$CH,$J32+5,INDEX('Základní list'!$B:$B,MATCH($I32,'Základní list'!$A:$A,0),1))</f>
        <v>0</v>
      </c>
      <c r="L32" s="44">
        <f>INDEX('2. závod'!$A:$CH,$J32+5,INDEX('Základní list'!$B:$B,MATCH($I32,'Základní list'!$A:$A,0),1)+2)</f>
      </c>
      <c r="M32" s="47">
        <f>INDEX('2. závod'!$A:$CH,$J32+5,INDEX('Základní list'!$B:$B,MATCH($I32,'Základní list'!$A:$A,0),1)-2)</f>
      </c>
      <c r="N32" s="54">
        <f>INDEX('2. závod'!$A:$CH,$J32+5,INDEX('Základní list'!$B:$B,MATCH($I32,'Základní list'!$A:$A,0),1)-1)</f>
      </c>
    </row>
    <row r="33" spans="2:14" ht="31.5" customHeight="1">
      <c r="B33" s="43">
        <v>89</v>
      </c>
      <c r="C33" s="41" t="s">
        <v>79</v>
      </c>
      <c r="D33" s="41">
        <v>9</v>
      </c>
      <c r="E33" s="44">
        <f>INDEX('1. závod'!$A:$CH,$D33+5,INDEX('Základní list'!$B:$B,MATCH($C33,'Základní list'!$A:$A,0),1))</f>
        <v>0</v>
      </c>
      <c r="F33" s="44">
        <f>INDEX('1. závod'!$A:$CH,$D33+5,INDEX('Základní list'!$B:$B,MATCH($C33,'Základní list'!$A:$A,0),1)+2)</f>
      </c>
      <c r="G33" s="47">
        <f>INDEX('1. závod'!$A:$CH,$D33+5,INDEX('Základní list'!$B:$B,MATCH($C33,'Základní list'!$A:$A,0),1)-2)</f>
      </c>
      <c r="H33" s="54">
        <f>INDEX('1. závod'!$A:$CH,$D33+5,INDEX('Základní list'!$B:$B,MATCH($C33,'Základní list'!$A:$A,0),1)-1)</f>
      </c>
      <c r="I33" s="41" t="s">
        <v>79</v>
      </c>
      <c r="J33" s="41">
        <v>9</v>
      </c>
      <c r="K33" s="44">
        <f>INDEX('2. závod'!$A:$CH,$J33+5,INDEX('Základní list'!$B:$B,MATCH($I33,'Základní list'!$A:$A,0),1))</f>
        <v>0</v>
      </c>
      <c r="L33" s="44">
        <f>INDEX('2. závod'!$A:$CH,$J33+5,INDEX('Základní list'!$B:$B,MATCH($I33,'Základní list'!$A:$A,0),1)+2)</f>
      </c>
      <c r="M33" s="47">
        <f>INDEX('2. závod'!$A:$CH,$J33+5,INDEX('Základní list'!$B:$B,MATCH($I33,'Základní list'!$A:$A,0),1)-2)</f>
      </c>
      <c r="N33" s="54">
        <f>INDEX('2. závod'!$A:$CH,$J33+5,INDEX('Základní list'!$B:$B,MATCH($I33,'Základní list'!$A:$A,0),1)-1)</f>
      </c>
    </row>
    <row r="34" spans="2:14" ht="31.5" customHeight="1">
      <c r="B34" s="43">
        <v>90</v>
      </c>
      <c r="C34" s="41" t="s">
        <v>79</v>
      </c>
      <c r="D34" s="41">
        <v>10</v>
      </c>
      <c r="E34" s="44">
        <f>INDEX('1. závod'!$A:$CH,$D34+5,INDEX('Základní list'!$B:$B,MATCH($C34,'Základní list'!$A:$A,0),1))</f>
        <v>0</v>
      </c>
      <c r="F34" s="44">
        <f>INDEX('1. závod'!$A:$CH,$D34+5,INDEX('Základní list'!$B:$B,MATCH($C34,'Základní list'!$A:$A,0),1)+2)</f>
      </c>
      <c r="G34" s="47">
        <f>INDEX('1. závod'!$A:$CH,$D34+5,INDEX('Základní list'!$B:$B,MATCH($C34,'Základní list'!$A:$A,0),1)-2)</f>
      </c>
      <c r="H34" s="54">
        <f>INDEX('1. závod'!$A:$CH,$D34+5,INDEX('Základní list'!$B:$B,MATCH($C34,'Základní list'!$A:$A,0),1)-1)</f>
      </c>
      <c r="I34" s="41" t="s">
        <v>79</v>
      </c>
      <c r="J34" s="41">
        <v>10</v>
      </c>
      <c r="K34" s="44">
        <f>INDEX('2. závod'!$A:$CH,$J34+5,INDEX('Základní list'!$B:$B,MATCH($I34,'Základní list'!$A:$A,0),1))</f>
        <v>0</v>
      </c>
      <c r="L34" s="44">
        <f>INDEX('2. závod'!$A:$CH,$J34+5,INDEX('Základní list'!$B:$B,MATCH($I34,'Základní list'!$A:$A,0),1)+2)</f>
      </c>
      <c r="M34" s="47">
        <f>INDEX('2. závod'!$A:$CH,$J34+5,INDEX('Základní list'!$B:$B,MATCH($I34,'Základní list'!$A:$A,0),1)-2)</f>
      </c>
      <c r="N34" s="54">
        <f>INDEX('2. závod'!$A:$CH,$J34+5,INDEX('Základní list'!$B:$B,MATCH($I34,'Základní list'!$A:$A,0),1)-1)</f>
      </c>
    </row>
    <row r="35" spans="2:14" ht="31.5" customHeight="1">
      <c r="B35" s="43">
        <v>91</v>
      </c>
      <c r="C35" s="41" t="s">
        <v>79</v>
      </c>
      <c r="D35" s="41">
        <v>11</v>
      </c>
      <c r="E35" s="44">
        <f>INDEX('1. závod'!$A:$CH,$D35+5,INDEX('Základní list'!$B:$B,MATCH($C35,'Základní list'!$A:$A,0),1))</f>
        <v>0</v>
      </c>
      <c r="F35" s="44">
        <f>INDEX('1. závod'!$A:$CH,$D35+5,INDEX('Základní list'!$B:$B,MATCH($C35,'Základní list'!$A:$A,0),1)+2)</f>
      </c>
      <c r="G35" s="47">
        <f>INDEX('1. závod'!$A:$CH,$D35+5,INDEX('Základní list'!$B:$B,MATCH($C35,'Základní list'!$A:$A,0),1)-2)</f>
      </c>
      <c r="H35" s="54">
        <f>INDEX('1. závod'!$A:$CH,$D35+5,INDEX('Základní list'!$B:$B,MATCH($C35,'Základní list'!$A:$A,0),1)-1)</f>
      </c>
      <c r="I35" s="41" t="s">
        <v>79</v>
      </c>
      <c r="J35" s="41">
        <v>11</v>
      </c>
      <c r="K35" s="44">
        <f>INDEX('2. závod'!$A:$CH,$J35+5,INDEX('Základní list'!$B:$B,MATCH($I35,'Základní list'!$A:$A,0),1))</f>
        <v>0</v>
      </c>
      <c r="L35" s="44">
        <f>INDEX('2. závod'!$A:$CH,$J35+5,INDEX('Základní list'!$B:$B,MATCH($I35,'Základní list'!$A:$A,0),1)+2)</f>
      </c>
      <c r="M35" s="47">
        <f>INDEX('2. závod'!$A:$CH,$J35+5,INDEX('Základní list'!$B:$B,MATCH($I35,'Základní list'!$A:$A,0),1)-2)</f>
      </c>
      <c r="N35" s="54">
        <f>INDEX('2. závod'!$A:$CH,$J35+5,INDEX('Základní list'!$B:$B,MATCH($I35,'Základní list'!$A:$A,0),1)-1)</f>
      </c>
    </row>
    <row r="36" spans="2:14" ht="31.5" customHeight="1">
      <c r="B36" s="43">
        <v>92</v>
      </c>
      <c r="C36" s="41" t="s">
        <v>79</v>
      </c>
      <c r="D36" s="41">
        <v>12</v>
      </c>
      <c r="E36" s="44">
        <f>INDEX('1. závod'!$A:$CH,$D36+5,INDEX('Základní list'!$B:$B,MATCH($C36,'Základní list'!$A:$A,0),1))</f>
        <v>0</v>
      </c>
      <c r="F36" s="44">
        <f>INDEX('1. závod'!$A:$CH,$D36+5,INDEX('Základní list'!$B:$B,MATCH($C36,'Základní list'!$A:$A,0),1)+2)</f>
      </c>
      <c r="G36" s="47">
        <f>INDEX('1. závod'!$A:$CH,$D36+5,INDEX('Základní list'!$B:$B,MATCH($C36,'Základní list'!$A:$A,0),1)-2)</f>
      </c>
      <c r="H36" s="54">
        <f>INDEX('1. závod'!$A:$CH,$D36+5,INDEX('Základní list'!$B:$B,MATCH($C36,'Základní list'!$A:$A,0),1)-1)</f>
      </c>
      <c r="I36" s="41" t="s">
        <v>79</v>
      </c>
      <c r="J36" s="41">
        <v>12</v>
      </c>
      <c r="K36" s="44">
        <f>INDEX('2. závod'!$A:$CH,$J36+5,INDEX('Základní list'!$B:$B,MATCH($I36,'Základní list'!$A:$A,0),1))</f>
        <v>0</v>
      </c>
      <c r="L36" s="44">
        <f>INDEX('2. závod'!$A:$CH,$J36+5,INDEX('Základní list'!$B:$B,MATCH($I36,'Základní list'!$A:$A,0),1)+2)</f>
      </c>
      <c r="M36" s="47">
        <f>INDEX('2. závod'!$A:$CH,$J36+5,INDEX('Základní list'!$B:$B,MATCH($I36,'Základní list'!$A:$A,0),1)-2)</f>
      </c>
      <c r="N36" s="54">
        <f>INDEX('2. závod'!$A:$CH,$J36+5,INDEX('Základní list'!$B:$B,MATCH($I36,'Základní list'!$A:$A,0),1)-1)</f>
      </c>
    </row>
    <row r="37" spans="2:14" ht="31.5" customHeight="1">
      <c r="B37" s="43">
        <v>93</v>
      </c>
      <c r="C37" s="41" t="s">
        <v>79</v>
      </c>
      <c r="D37" s="41">
        <v>13</v>
      </c>
      <c r="E37" s="44">
        <f>INDEX('1. závod'!$A:$CH,$D37+5,INDEX('Základní list'!$B:$B,MATCH($C37,'Základní list'!$A:$A,0),1))</f>
        <v>0</v>
      </c>
      <c r="F37" s="44">
        <f>INDEX('1. závod'!$A:$CH,$D37+5,INDEX('Základní list'!$B:$B,MATCH($C37,'Základní list'!$A:$A,0),1)+2)</f>
      </c>
      <c r="G37" s="47">
        <f>INDEX('1. závod'!$A:$CH,$D37+5,INDEX('Základní list'!$B:$B,MATCH($C37,'Základní list'!$A:$A,0),1)-2)</f>
      </c>
      <c r="H37" s="54">
        <f>INDEX('1. závod'!$A:$CH,$D37+5,INDEX('Základní list'!$B:$B,MATCH($C37,'Základní list'!$A:$A,0),1)-1)</f>
      </c>
      <c r="I37" s="41" t="s">
        <v>79</v>
      </c>
      <c r="J37" s="41">
        <v>13</v>
      </c>
      <c r="K37" s="44">
        <f>INDEX('2. závod'!$A:$CH,$J37+5,INDEX('Základní list'!$B:$B,MATCH($I37,'Základní list'!$A:$A,0),1))</f>
        <v>0</v>
      </c>
      <c r="L37" s="44">
        <f>INDEX('2. závod'!$A:$CH,$J37+5,INDEX('Základní list'!$B:$B,MATCH($I37,'Základní list'!$A:$A,0),1)+2)</f>
      </c>
      <c r="M37" s="47">
        <f>INDEX('2. závod'!$A:$CH,$J37+5,INDEX('Základní list'!$B:$B,MATCH($I37,'Základní list'!$A:$A,0),1)-2)</f>
      </c>
      <c r="N37" s="54">
        <f>INDEX('2. závod'!$A:$CH,$J37+5,INDEX('Základní list'!$B:$B,MATCH($I37,'Základní list'!$A:$A,0),1)-1)</f>
      </c>
    </row>
    <row r="38" spans="2:14" ht="31.5" customHeight="1">
      <c r="B38" s="43">
        <v>94</v>
      </c>
      <c r="C38" s="41" t="s">
        <v>79</v>
      </c>
      <c r="D38" s="41">
        <v>14</v>
      </c>
      <c r="E38" s="44">
        <f>INDEX('1. závod'!$A:$CH,$D38+5,INDEX('Základní list'!$B:$B,MATCH($C38,'Základní list'!$A:$A,0),1))</f>
        <v>0</v>
      </c>
      <c r="F38" s="44">
        <f>INDEX('1. závod'!$A:$CH,$D38+5,INDEX('Základní list'!$B:$B,MATCH($C38,'Základní list'!$A:$A,0),1)+2)</f>
      </c>
      <c r="G38" s="47">
        <f>INDEX('1. závod'!$A:$CH,$D38+5,INDEX('Základní list'!$B:$B,MATCH($C38,'Základní list'!$A:$A,0),1)-2)</f>
      </c>
      <c r="H38" s="54">
        <f>INDEX('1. závod'!$A:$CH,$D38+5,INDEX('Základní list'!$B:$B,MATCH($C38,'Základní list'!$A:$A,0),1)-1)</f>
      </c>
      <c r="I38" s="41" t="s">
        <v>79</v>
      </c>
      <c r="J38" s="41">
        <v>14</v>
      </c>
      <c r="K38" s="44">
        <f>INDEX('2. závod'!$A:$CH,$J38+5,INDEX('Základní list'!$B:$B,MATCH($I38,'Základní list'!$A:$A,0),1))</f>
        <v>0</v>
      </c>
      <c r="L38" s="44">
        <f>INDEX('2. závod'!$A:$CH,$J38+5,INDEX('Základní list'!$B:$B,MATCH($I38,'Základní list'!$A:$A,0),1)+2)</f>
      </c>
      <c r="M38" s="47">
        <f>INDEX('2. závod'!$A:$CH,$J38+5,INDEX('Základní list'!$B:$B,MATCH($I38,'Základní list'!$A:$A,0),1)-2)</f>
      </c>
      <c r="N38" s="54">
        <f>INDEX('2. závod'!$A:$CH,$J38+5,INDEX('Základní list'!$B:$B,MATCH($I38,'Základní list'!$A:$A,0),1)-1)</f>
      </c>
    </row>
    <row r="39" spans="2:14" ht="31.5" customHeight="1">
      <c r="B39" s="43">
        <v>95</v>
      </c>
      <c r="C39" s="41" t="s">
        <v>79</v>
      </c>
      <c r="D39" s="41">
        <v>15</v>
      </c>
      <c r="E39" s="44">
        <f>INDEX('1. závod'!$A:$CH,$D39+5,INDEX('Základní list'!$B:$B,MATCH($C39,'Základní list'!$A:$A,0),1))</f>
        <v>0</v>
      </c>
      <c r="F39" s="44">
        <f>INDEX('1. závod'!$A:$CH,$D39+5,INDEX('Základní list'!$B:$B,MATCH($C39,'Základní list'!$A:$A,0),1)+2)</f>
      </c>
      <c r="G39" s="47">
        <f>INDEX('1. závod'!$A:$CH,$D39+5,INDEX('Základní list'!$B:$B,MATCH($C39,'Základní list'!$A:$A,0),1)-2)</f>
      </c>
      <c r="H39" s="54">
        <f>INDEX('1. závod'!$A:$CH,$D39+5,INDEX('Základní list'!$B:$B,MATCH($C39,'Základní list'!$A:$A,0),1)-1)</f>
      </c>
      <c r="I39" s="41" t="s">
        <v>79</v>
      </c>
      <c r="J39" s="41">
        <v>15</v>
      </c>
      <c r="K39" s="44">
        <f>INDEX('2. závod'!$A:$CH,$J39+5,INDEX('Základní list'!$B:$B,MATCH($I39,'Základní list'!$A:$A,0),1))</f>
        <v>0</v>
      </c>
      <c r="L39" s="44">
        <f>INDEX('2. závod'!$A:$CH,$J39+5,INDEX('Základní list'!$B:$B,MATCH($I39,'Základní list'!$A:$A,0),1)+2)</f>
      </c>
      <c r="M39" s="47">
        <f>INDEX('2. závod'!$A:$CH,$J39+5,INDEX('Základní list'!$B:$B,MATCH($I39,'Základní list'!$A:$A,0),1)-2)</f>
      </c>
      <c r="N39" s="54">
        <f>INDEX('2. závod'!$A:$CH,$J39+5,INDEX('Základní list'!$B:$B,MATCH($I39,'Základní list'!$A:$A,0),1)-1)</f>
      </c>
    </row>
    <row r="40" spans="2:14" ht="31.5" customHeight="1">
      <c r="B40" s="43">
        <v>96</v>
      </c>
      <c r="C40" s="41" t="s">
        <v>79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79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97</v>
      </c>
      <c r="C41" s="41" t="s">
        <v>79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79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98</v>
      </c>
      <c r="C42" s="41" t="s">
        <v>79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79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99</v>
      </c>
      <c r="C43" s="41" t="s">
        <v>79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79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100</v>
      </c>
      <c r="C44" s="41" t="s">
        <v>79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79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101</v>
      </c>
      <c r="C45" s="41" t="s">
        <v>80</v>
      </c>
      <c r="D45" s="41">
        <v>1</v>
      </c>
      <c r="E45" s="44">
        <f>INDEX('1. závod'!$A:$CH,$D45+5,INDEX('Základní list'!$B:$B,MATCH($C45,'Základní list'!$A:$A,0),1))</f>
        <v>0</v>
      </c>
      <c r="F45" s="44">
        <f>INDEX('1. závod'!$A:$CH,$D45+5,INDEX('Základní list'!$B:$B,MATCH($C45,'Základní list'!$A:$A,0),1)+2)</f>
      </c>
      <c r="G45" s="47">
        <f>INDEX('1. závod'!$A:$CH,$D45+5,INDEX('Základní list'!$B:$B,MATCH($C45,'Základní list'!$A:$A,0),1)-2)</f>
      </c>
      <c r="H45" s="54">
        <f>INDEX('1. závod'!$A:$CH,$D45+5,INDEX('Základní list'!$B:$B,MATCH($C45,'Základní list'!$A:$A,0),1)-1)</f>
      </c>
      <c r="I45" s="41" t="s">
        <v>80</v>
      </c>
      <c r="J45" s="41">
        <v>1</v>
      </c>
      <c r="K45" s="44">
        <f>INDEX('2. závod'!$A:$CH,$J45+5,INDEX('Základní list'!$B:$B,MATCH($I45,'Základní list'!$A:$A,0),1))</f>
        <v>0</v>
      </c>
      <c r="L45" s="44">
        <f>INDEX('2. závod'!$A:$CH,$J45+5,INDEX('Základní list'!$B:$B,MATCH($I45,'Základní list'!$A:$A,0),1)+2)</f>
      </c>
      <c r="M45" s="47">
        <f>INDEX('2. závod'!$A:$CH,$J45+5,INDEX('Základní list'!$B:$B,MATCH($I45,'Základní list'!$A:$A,0),1)-2)</f>
      </c>
      <c r="N45" s="54">
        <f>INDEX('2. závod'!$A:$CH,$J45+5,INDEX('Základní list'!$B:$B,MATCH($I45,'Základní list'!$A:$A,0),1)-1)</f>
      </c>
    </row>
    <row r="46" spans="2:14" ht="31.5" customHeight="1">
      <c r="B46" s="43">
        <v>102</v>
      </c>
      <c r="C46" s="41" t="s">
        <v>80</v>
      </c>
      <c r="D46" s="41">
        <v>2</v>
      </c>
      <c r="E46" s="44">
        <f>INDEX('1. závod'!$A:$CH,$D46+5,INDEX('Základní list'!$B:$B,MATCH($C46,'Základní list'!$A:$A,0),1))</f>
        <v>0</v>
      </c>
      <c r="F46" s="44">
        <f>INDEX('1. závod'!$A:$CH,$D46+5,INDEX('Základní list'!$B:$B,MATCH($C46,'Základní list'!$A:$A,0),1)+2)</f>
      </c>
      <c r="G46" s="47">
        <f>INDEX('1. závod'!$A:$CH,$D46+5,INDEX('Základní list'!$B:$B,MATCH($C46,'Základní list'!$A:$A,0),1)-2)</f>
      </c>
      <c r="H46" s="54">
        <f>INDEX('1. závod'!$A:$CH,$D46+5,INDEX('Základní list'!$B:$B,MATCH($C46,'Základní list'!$A:$A,0),1)-1)</f>
      </c>
      <c r="I46" s="41" t="s">
        <v>80</v>
      </c>
      <c r="J46" s="41">
        <v>2</v>
      </c>
      <c r="K46" s="44">
        <f>INDEX('2. závod'!$A:$CH,$J46+5,INDEX('Základní list'!$B:$B,MATCH($I46,'Základní list'!$A:$A,0),1))</f>
        <v>0</v>
      </c>
      <c r="L46" s="44">
        <f>INDEX('2. závod'!$A:$CH,$J46+5,INDEX('Základní list'!$B:$B,MATCH($I46,'Základní list'!$A:$A,0),1)+2)</f>
      </c>
      <c r="M46" s="47">
        <f>INDEX('2. závod'!$A:$CH,$J46+5,INDEX('Základní list'!$B:$B,MATCH($I46,'Základní list'!$A:$A,0),1)-2)</f>
      </c>
      <c r="N46" s="54">
        <f>INDEX('2. závod'!$A:$CH,$J46+5,INDEX('Základní list'!$B:$B,MATCH($I46,'Základní list'!$A:$A,0),1)-1)</f>
      </c>
    </row>
    <row r="47" spans="2:14" ht="31.5" customHeight="1">
      <c r="B47" s="43">
        <v>103</v>
      </c>
      <c r="C47" s="41" t="s">
        <v>80</v>
      </c>
      <c r="D47" s="41">
        <v>3</v>
      </c>
      <c r="E47" s="44">
        <f>INDEX('1. závod'!$A:$CH,$D47+5,INDEX('Základní list'!$B:$B,MATCH($C47,'Základní list'!$A:$A,0),1))</f>
        <v>0</v>
      </c>
      <c r="F47" s="44">
        <f>INDEX('1. závod'!$A:$CH,$D47+5,INDEX('Základní list'!$B:$B,MATCH($C47,'Základní list'!$A:$A,0),1)+2)</f>
      </c>
      <c r="G47" s="47">
        <f>INDEX('1. závod'!$A:$CH,$D47+5,INDEX('Základní list'!$B:$B,MATCH($C47,'Základní list'!$A:$A,0),1)-2)</f>
      </c>
      <c r="H47" s="54">
        <f>INDEX('1. závod'!$A:$CH,$D47+5,INDEX('Základní list'!$B:$B,MATCH($C47,'Základní list'!$A:$A,0),1)-1)</f>
      </c>
      <c r="I47" s="41" t="s">
        <v>80</v>
      </c>
      <c r="J47" s="41">
        <v>3</v>
      </c>
      <c r="K47" s="44">
        <f>INDEX('2. závod'!$A:$CH,$J47+5,INDEX('Základní list'!$B:$B,MATCH($I47,'Základní list'!$A:$A,0),1))</f>
        <v>0</v>
      </c>
      <c r="L47" s="44">
        <f>INDEX('2. závod'!$A:$CH,$J47+5,INDEX('Základní list'!$B:$B,MATCH($I47,'Základní list'!$A:$A,0),1)+2)</f>
      </c>
      <c r="M47" s="47">
        <f>INDEX('2. závod'!$A:$CH,$J47+5,INDEX('Základní list'!$B:$B,MATCH($I47,'Základní list'!$A:$A,0),1)-2)</f>
      </c>
      <c r="N47" s="54">
        <f>INDEX('2. závod'!$A:$CH,$J47+5,INDEX('Základní list'!$B:$B,MATCH($I47,'Základní list'!$A:$A,0),1)-1)</f>
      </c>
    </row>
    <row r="48" spans="2:14" ht="31.5" customHeight="1">
      <c r="B48" s="43">
        <v>104</v>
      </c>
      <c r="C48" s="41" t="s">
        <v>80</v>
      </c>
      <c r="D48" s="41">
        <v>4</v>
      </c>
      <c r="E48" s="44">
        <f>INDEX('1. závod'!$A:$CH,$D48+5,INDEX('Základní list'!$B:$B,MATCH($C48,'Základní list'!$A:$A,0),1))</f>
        <v>0</v>
      </c>
      <c r="F48" s="44">
        <f>INDEX('1. závod'!$A:$CH,$D48+5,INDEX('Základní list'!$B:$B,MATCH($C48,'Základní list'!$A:$A,0),1)+2)</f>
      </c>
      <c r="G48" s="47">
        <f>INDEX('1. závod'!$A:$CH,$D48+5,INDEX('Základní list'!$B:$B,MATCH($C48,'Základní list'!$A:$A,0),1)-2)</f>
      </c>
      <c r="H48" s="54">
        <f>INDEX('1. závod'!$A:$CH,$D48+5,INDEX('Základní list'!$B:$B,MATCH($C48,'Základní list'!$A:$A,0),1)-1)</f>
      </c>
      <c r="I48" s="41" t="s">
        <v>80</v>
      </c>
      <c r="J48" s="41">
        <v>4</v>
      </c>
      <c r="K48" s="44">
        <f>INDEX('2. závod'!$A:$CH,$J48+5,INDEX('Základní list'!$B:$B,MATCH($I48,'Základní list'!$A:$A,0),1))</f>
        <v>0</v>
      </c>
      <c r="L48" s="44">
        <f>INDEX('2. závod'!$A:$CH,$J48+5,INDEX('Základní list'!$B:$B,MATCH($I48,'Základní list'!$A:$A,0),1)+2)</f>
      </c>
      <c r="M48" s="47">
        <f>INDEX('2. závod'!$A:$CH,$J48+5,INDEX('Základní list'!$B:$B,MATCH($I48,'Základní list'!$A:$A,0),1)-2)</f>
      </c>
      <c r="N48" s="54">
        <f>INDEX('2. závod'!$A:$CH,$J48+5,INDEX('Základní list'!$B:$B,MATCH($I48,'Základní list'!$A:$A,0),1)-1)</f>
      </c>
    </row>
    <row r="49" spans="2:14" ht="31.5" customHeight="1">
      <c r="B49" s="43">
        <v>105</v>
      </c>
      <c r="C49" s="41" t="s">
        <v>80</v>
      </c>
      <c r="D49" s="41">
        <v>5</v>
      </c>
      <c r="E49" s="44">
        <f>INDEX('1. závod'!$A:$CH,$D49+5,INDEX('Základní list'!$B:$B,MATCH($C49,'Základní list'!$A:$A,0),1))</f>
        <v>0</v>
      </c>
      <c r="F49" s="44">
        <f>INDEX('1. závod'!$A:$CH,$D49+5,INDEX('Základní list'!$B:$B,MATCH($C49,'Základní list'!$A:$A,0),1)+2)</f>
      </c>
      <c r="G49" s="47">
        <f>INDEX('1. závod'!$A:$CH,$D49+5,INDEX('Základní list'!$B:$B,MATCH($C49,'Základní list'!$A:$A,0),1)-2)</f>
      </c>
      <c r="H49" s="54">
        <f>INDEX('1. závod'!$A:$CH,$D49+5,INDEX('Základní list'!$B:$B,MATCH($C49,'Základní list'!$A:$A,0),1)-1)</f>
      </c>
      <c r="I49" s="41" t="s">
        <v>80</v>
      </c>
      <c r="J49" s="41">
        <v>5</v>
      </c>
      <c r="K49" s="44">
        <f>INDEX('2. závod'!$A:$CH,$J49+5,INDEX('Základní list'!$B:$B,MATCH($I49,'Základní list'!$A:$A,0),1))</f>
        <v>0</v>
      </c>
      <c r="L49" s="44">
        <f>INDEX('2. závod'!$A:$CH,$J49+5,INDEX('Základní list'!$B:$B,MATCH($I49,'Základní list'!$A:$A,0),1)+2)</f>
      </c>
      <c r="M49" s="47">
        <f>INDEX('2. závod'!$A:$CH,$J49+5,INDEX('Základní list'!$B:$B,MATCH($I49,'Základní list'!$A:$A,0),1)-2)</f>
      </c>
      <c r="N49" s="54">
        <f>INDEX('2. závod'!$A:$CH,$J49+5,INDEX('Základní list'!$B:$B,MATCH($I49,'Základní list'!$A:$A,0),1)-1)</f>
      </c>
    </row>
    <row r="50" spans="2:14" ht="31.5" customHeight="1">
      <c r="B50" s="43">
        <v>106</v>
      </c>
      <c r="C50" s="41" t="s">
        <v>80</v>
      </c>
      <c r="D50" s="41">
        <v>6</v>
      </c>
      <c r="E50" s="44">
        <f>INDEX('1. závod'!$A:$CH,$D50+5,INDEX('Základní list'!$B:$B,MATCH($C50,'Základní list'!$A:$A,0),1))</f>
        <v>0</v>
      </c>
      <c r="F50" s="44">
        <f>INDEX('1. závod'!$A:$CH,$D50+5,INDEX('Základní list'!$B:$B,MATCH($C50,'Základní list'!$A:$A,0),1)+2)</f>
      </c>
      <c r="G50" s="47">
        <f>INDEX('1. závod'!$A:$CH,$D50+5,INDEX('Základní list'!$B:$B,MATCH($C50,'Základní list'!$A:$A,0),1)-2)</f>
      </c>
      <c r="H50" s="54">
        <f>INDEX('1. závod'!$A:$CH,$D50+5,INDEX('Základní list'!$B:$B,MATCH($C50,'Základní list'!$A:$A,0),1)-1)</f>
      </c>
      <c r="I50" s="41" t="s">
        <v>80</v>
      </c>
      <c r="J50" s="41">
        <v>6</v>
      </c>
      <c r="K50" s="44">
        <f>INDEX('2. závod'!$A:$CH,$J50+5,INDEX('Základní list'!$B:$B,MATCH($I50,'Základní list'!$A:$A,0),1))</f>
        <v>0</v>
      </c>
      <c r="L50" s="44">
        <f>INDEX('2. závod'!$A:$CH,$J50+5,INDEX('Základní list'!$B:$B,MATCH($I50,'Základní list'!$A:$A,0),1)+2)</f>
      </c>
      <c r="M50" s="47">
        <f>INDEX('2. závod'!$A:$CH,$J50+5,INDEX('Základní list'!$B:$B,MATCH($I50,'Základní list'!$A:$A,0),1)-2)</f>
      </c>
      <c r="N50" s="54">
        <f>INDEX('2. závod'!$A:$CH,$J50+5,INDEX('Základní list'!$B:$B,MATCH($I50,'Základní list'!$A:$A,0),1)-1)</f>
      </c>
    </row>
    <row r="51" spans="2:14" ht="31.5" customHeight="1">
      <c r="B51" s="43">
        <v>107</v>
      </c>
      <c r="C51" s="41" t="s">
        <v>80</v>
      </c>
      <c r="D51" s="41">
        <v>7</v>
      </c>
      <c r="E51" s="44">
        <f>INDEX('1. závod'!$A:$CH,$D51+5,INDEX('Základní list'!$B:$B,MATCH($C51,'Základní list'!$A:$A,0),1))</f>
        <v>0</v>
      </c>
      <c r="F51" s="44">
        <f>INDEX('1. závod'!$A:$CH,$D51+5,INDEX('Základní list'!$B:$B,MATCH($C51,'Základní list'!$A:$A,0),1)+2)</f>
      </c>
      <c r="G51" s="47">
        <f>INDEX('1. závod'!$A:$CH,$D51+5,INDEX('Základní list'!$B:$B,MATCH($C51,'Základní list'!$A:$A,0),1)-2)</f>
      </c>
      <c r="H51" s="54">
        <f>INDEX('1. závod'!$A:$CH,$D51+5,INDEX('Základní list'!$B:$B,MATCH($C51,'Základní list'!$A:$A,0),1)-1)</f>
      </c>
      <c r="I51" s="41" t="s">
        <v>80</v>
      </c>
      <c r="J51" s="41">
        <v>7</v>
      </c>
      <c r="K51" s="44">
        <f>INDEX('2. závod'!$A:$CH,$J51+5,INDEX('Základní list'!$B:$B,MATCH($I51,'Základní list'!$A:$A,0),1))</f>
        <v>0</v>
      </c>
      <c r="L51" s="44">
        <f>INDEX('2. závod'!$A:$CH,$J51+5,INDEX('Základní list'!$B:$B,MATCH($I51,'Základní list'!$A:$A,0),1)+2)</f>
      </c>
      <c r="M51" s="47">
        <f>INDEX('2. závod'!$A:$CH,$J51+5,INDEX('Základní list'!$B:$B,MATCH($I51,'Základní list'!$A:$A,0),1)-2)</f>
      </c>
      <c r="N51" s="54">
        <f>INDEX('2. závod'!$A:$CH,$J51+5,INDEX('Základní list'!$B:$B,MATCH($I51,'Základní list'!$A:$A,0),1)-1)</f>
      </c>
    </row>
    <row r="52" spans="2:14" ht="31.5" customHeight="1">
      <c r="B52" s="43">
        <v>108</v>
      </c>
      <c r="C52" s="41" t="s">
        <v>80</v>
      </c>
      <c r="D52" s="41">
        <v>8</v>
      </c>
      <c r="E52" s="44">
        <f>INDEX('1. závod'!$A:$CH,$D52+5,INDEX('Základní list'!$B:$B,MATCH($C52,'Základní list'!$A:$A,0),1))</f>
        <v>0</v>
      </c>
      <c r="F52" s="44">
        <f>INDEX('1. závod'!$A:$CH,$D52+5,INDEX('Základní list'!$B:$B,MATCH($C52,'Základní list'!$A:$A,0),1)+2)</f>
      </c>
      <c r="G52" s="47">
        <f>INDEX('1. závod'!$A:$CH,$D52+5,INDEX('Základní list'!$B:$B,MATCH($C52,'Základní list'!$A:$A,0),1)-2)</f>
      </c>
      <c r="H52" s="54">
        <f>INDEX('1. závod'!$A:$CH,$D52+5,INDEX('Základní list'!$B:$B,MATCH($C52,'Základní list'!$A:$A,0),1)-1)</f>
      </c>
      <c r="I52" s="41" t="s">
        <v>80</v>
      </c>
      <c r="J52" s="41">
        <v>8</v>
      </c>
      <c r="K52" s="44">
        <f>INDEX('2. závod'!$A:$CH,$J52+5,INDEX('Základní list'!$B:$B,MATCH($I52,'Základní list'!$A:$A,0),1))</f>
        <v>0</v>
      </c>
      <c r="L52" s="44">
        <f>INDEX('2. závod'!$A:$CH,$J52+5,INDEX('Základní list'!$B:$B,MATCH($I52,'Základní list'!$A:$A,0),1)+2)</f>
      </c>
      <c r="M52" s="47">
        <f>INDEX('2. závod'!$A:$CH,$J52+5,INDEX('Základní list'!$B:$B,MATCH($I52,'Základní list'!$A:$A,0),1)-2)</f>
      </c>
      <c r="N52" s="54">
        <f>INDEX('2. závod'!$A:$CH,$J52+5,INDEX('Základní list'!$B:$B,MATCH($I52,'Základní list'!$A:$A,0),1)-1)</f>
      </c>
    </row>
    <row r="53" spans="2:14" ht="31.5" customHeight="1">
      <c r="B53" s="43">
        <v>109</v>
      </c>
      <c r="C53" s="41" t="s">
        <v>80</v>
      </c>
      <c r="D53" s="41">
        <v>9</v>
      </c>
      <c r="E53" s="44">
        <f>INDEX('1. závod'!$A:$CH,$D53+5,INDEX('Základní list'!$B:$B,MATCH($C53,'Základní list'!$A:$A,0),1))</f>
        <v>0</v>
      </c>
      <c r="F53" s="44">
        <f>INDEX('1. závod'!$A:$CH,$D53+5,INDEX('Základní list'!$B:$B,MATCH($C53,'Základní list'!$A:$A,0),1)+2)</f>
      </c>
      <c r="G53" s="47">
        <f>INDEX('1. závod'!$A:$CH,$D53+5,INDEX('Základní list'!$B:$B,MATCH($C53,'Základní list'!$A:$A,0),1)-2)</f>
      </c>
      <c r="H53" s="54">
        <f>INDEX('1. závod'!$A:$CH,$D53+5,INDEX('Základní list'!$B:$B,MATCH($C53,'Základní list'!$A:$A,0),1)-1)</f>
      </c>
      <c r="I53" s="41" t="s">
        <v>80</v>
      </c>
      <c r="J53" s="41">
        <v>9</v>
      </c>
      <c r="K53" s="44">
        <f>INDEX('2. závod'!$A:$CH,$J53+5,INDEX('Základní list'!$B:$B,MATCH($I53,'Základní list'!$A:$A,0),1))</f>
        <v>0</v>
      </c>
      <c r="L53" s="44">
        <f>INDEX('2. závod'!$A:$CH,$J53+5,INDEX('Základní list'!$B:$B,MATCH($I53,'Základní list'!$A:$A,0),1)+2)</f>
      </c>
      <c r="M53" s="47">
        <f>INDEX('2. závod'!$A:$CH,$J53+5,INDEX('Základní list'!$B:$B,MATCH($I53,'Základní list'!$A:$A,0),1)-2)</f>
      </c>
      <c r="N53" s="54">
        <f>INDEX('2. závod'!$A:$CH,$J53+5,INDEX('Základní list'!$B:$B,MATCH($I53,'Základní list'!$A:$A,0),1)-1)</f>
      </c>
    </row>
    <row r="54" spans="2:14" ht="31.5" customHeight="1">
      <c r="B54" s="43">
        <v>110</v>
      </c>
      <c r="C54" s="41" t="s">
        <v>80</v>
      </c>
      <c r="D54" s="41">
        <v>10</v>
      </c>
      <c r="E54" s="44">
        <f>INDEX('1. závod'!$A:$CH,$D54+5,INDEX('Základní list'!$B:$B,MATCH($C54,'Základní list'!$A:$A,0),1))</f>
        <v>0</v>
      </c>
      <c r="F54" s="44">
        <f>INDEX('1. závod'!$A:$CH,$D54+5,INDEX('Základní list'!$B:$B,MATCH($C54,'Základní list'!$A:$A,0),1)+2)</f>
      </c>
      <c r="G54" s="47">
        <f>INDEX('1. závod'!$A:$CH,$D54+5,INDEX('Základní list'!$B:$B,MATCH($C54,'Základní list'!$A:$A,0),1)-2)</f>
      </c>
      <c r="H54" s="54">
        <f>INDEX('1. závod'!$A:$CH,$D54+5,INDEX('Základní list'!$B:$B,MATCH($C54,'Základní list'!$A:$A,0),1)-1)</f>
      </c>
      <c r="I54" s="41" t="s">
        <v>80</v>
      </c>
      <c r="J54" s="41">
        <v>10</v>
      </c>
      <c r="K54" s="44">
        <f>INDEX('2. závod'!$A:$CH,$J54+5,INDEX('Základní list'!$B:$B,MATCH($I54,'Základní list'!$A:$A,0),1))</f>
        <v>0</v>
      </c>
      <c r="L54" s="44">
        <f>INDEX('2. závod'!$A:$CH,$J54+5,INDEX('Základní list'!$B:$B,MATCH($I54,'Základní list'!$A:$A,0),1)+2)</f>
      </c>
      <c r="M54" s="47">
        <f>INDEX('2. závod'!$A:$CH,$J54+5,INDEX('Základní list'!$B:$B,MATCH($I54,'Základní list'!$A:$A,0),1)-2)</f>
      </c>
      <c r="N54" s="54">
        <f>INDEX('2. závod'!$A:$CH,$J54+5,INDEX('Základní list'!$B:$B,MATCH($I54,'Základní list'!$A:$A,0),1)-1)</f>
      </c>
    </row>
    <row r="55" spans="2:14" ht="31.5" customHeight="1">
      <c r="B55" s="43">
        <v>111</v>
      </c>
      <c r="C55" s="41" t="s">
        <v>80</v>
      </c>
      <c r="D55" s="41">
        <v>11</v>
      </c>
      <c r="E55" s="44">
        <f>INDEX('1. závod'!$A:$CH,$D55+5,INDEX('Základní list'!$B:$B,MATCH($C55,'Základní list'!$A:$A,0),1))</f>
        <v>0</v>
      </c>
      <c r="F55" s="44">
        <f>INDEX('1. závod'!$A:$CH,$D55+5,INDEX('Základní list'!$B:$B,MATCH($C55,'Základní list'!$A:$A,0),1)+2)</f>
      </c>
      <c r="G55" s="47">
        <f>INDEX('1. závod'!$A:$CH,$D55+5,INDEX('Základní list'!$B:$B,MATCH($C55,'Základní list'!$A:$A,0),1)-2)</f>
      </c>
      <c r="H55" s="54">
        <f>INDEX('1. závod'!$A:$CH,$D55+5,INDEX('Základní list'!$B:$B,MATCH($C55,'Základní list'!$A:$A,0),1)-1)</f>
      </c>
      <c r="I55" s="41" t="s">
        <v>80</v>
      </c>
      <c r="J55" s="41">
        <v>11</v>
      </c>
      <c r="K55" s="44">
        <f>INDEX('2. závod'!$A:$CH,$J55+5,INDEX('Základní list'!$B:$B,MATCH($I55,'Základní list'!$A:$A,0),1))</f>
        <v>0</v>
      </c>
      <c r="L55" s="44">
        <f>INDEX('2. závod'!$A:$CH,$J55+5,INDEX('Základní list'!$B:$B,MATCH($I55,'Základní list'!$A:$A,0),1)+2)</f>
      </c>
      <c r="M55" s="47">
        <f>INDEX('2. závod'!$A:$CH,$J55+5,INDEX('Základní list'!$B:$B,MATCH($I55,'Základní list'!$A:$A,0),1)-2)</f>
      </c>
      <c r="N55" s="54">
        <f>INDEX('2. závod'!$A:$CH,$J55+5,INDEX('Základní list'!$B:$B,MATCH($I55,'Základní list'!$A:$A,0),1)-1)</f>
      </c>
    </row>
    <row r="56" spans="2:14" ht="31.5" customHeight="1">
      <c r="B56" s="43">
        <v>112</v>
      </c>
      <c r="C56" s="41" t="s">
        <v>80</v>
      </c>
      <c r="D56" s="41">
        <v>12</v>
      </c>
      <c r="E56" s="44">
        <f>INDEX('1. závod'!$A:$CH,$D56+5,INDEX('Základní list'!$B:$B,MATCH($C56,'Základní list'!$A:$A,0),1))</f>
        <v>0</v>
      </c>
      <c r="F56" s="44">
        <f>INDEX('1. závod'!$A:$CH,$D56+5,INDEX('Základní list'!$B:$B,MATCH($C56,'Základní list'!$A:$A,0),1)+2)</f>
      </c>
      <c r="G56" s="47">
        <f>INDEX('1. závod'!$A:$CH,$D56+5,INDEX('Základní list'!$B:$B,MATCH($C56,'Základní list'!$A:$A,0),1)-2)</f>
      </c>
      <c r="H56" s="54">
        <f>INDEX('1. závod'!$A:$CH,$D56+5,INDEX('Základní list'!$B:$B,MATCH($C56,'Základní list'!$A:$A,0),1)-1)</f>
      </c>
      <c r="I56" s="41" t="s">
        <v>80</v>
      </c>
      <c r="J56" s="41">
        <v>12</v>
      </c>
      <c r="K56" s="44">
        <f>INDEX('2. závod'!$A:$CH,$J56+5,INDEX('Základní list'!$B:$B,MATCH($I56,'Základní list'!$A:$A,0),1))</f>
        <v>0</v>
      </c>
      <c r="L56" s="44">
        <f>INDEX('2. závod'!$A:$CH,$J56+5,INDEX('Základní list'!$B:$B,MATCH($I56,'Základní list'!$A:$A,0),1)+2)</f>
      </c>
      <c r="M56" s="47">
        <f>INDEX('2. závod'!$A:$CH,$J56+5,INDEX('Základní list'!$B:$B,MATCH($I56,'Základní list'!$A:$A,0),1)-2)</f>
      </c>
      <c r="N56" s="54">
        <f>INDEX('2. závod'!$A:$CH,$J56+5,INDEX('Základní list'!$B:$B,MATCH($I56,'Základní list'!$A:$A,0),1)-1)</f>
      </c>
    </row>
    <row r="57" spans="2:14" ht="31.5" customHeight="1">
      <c r="B57" s="43">
        <v>113</v>
      </c>
      <c r="C57" s="41" t="s">
        <v>80</v>
      </c>
      <c r="D57" s="41">
        <v>13</v>
      </c>
      <c r="E57" s="44">
        <f>INDEX('1. závod'!$A:$CH,$D57+5,INDEX('Základní list'!$B:$B,MATCH($C57,'Základní list'!$A:$A,0),1))</f>
        <v>0</v>
      </c>
      <c r="F57" s="44">
        <f>INDEX('1. závod'!$A:$CH,$D57+5,INDEX('Základní list'!$B:$B,MATCH($C57,'Základní list'!$A:$A,0),1)+2)</f>
      </c>
      <c r="G57" s="47">
        <f>INDEX('1. závod'!$A:$CH,$D57+5,INDEX('Základní list'!$B:$B,MATCH($C57,'Základní list'!$A:$A,0),1)-2)</f>
      </c>
      <c r="H57" s="54">
        <f>INDEX('1. závod'!$A:$CH,$D57+5,INDEX('Základní list'!$B:$B,MATCH($C57,'Základní list'!$A:$A,0),1)-1)</f>
      </c>
      <c r="I57" s="41" t="s">
        <v>80</v>
      </c>
      <c r="J57" s="41">
        <v>13</v>
      </c>
      <c r="K57" s="44">
        <f>INDEX('2. závod'!$A:$CH,$J57+5,INDEX('Základní list'!$B:$B,MATCH($I57,'Základní list'!$A:$A,0),1))</f>
        <v>0</v>
      </c>
      <c r="L57" s="44">
        <f>INDEX('2. závod'!$A:$CH,$J57+5,INDEX('Základní list'!$B:$B,MATCH($I57,'Základní list'!$A:$A,0),1)+2)</f>
      </c>
      <c r="M57" s="47">
        <f>INDEX('2. závod'!$A:$CH,$J57+5,INDEX('Základní list'!$B:$B,MATCH($I57,'Základní list'!$A:$A,0),1)-2)</f>
      </c>
      <c r="N57" s="54">
        <f>INDEX('2. závod'!$A:$CH,$J57+5,INDEX('Základní list'!$B:$B,MATCH($I57,'Základní list'!$A:$A,0),1)-1)</f>
      </c>
    </row>
    <row r="58" spans="2:14" ht="31.5" customHeight="1">
      <c r="B58" s="43">
        <v>114</v>
      </c>
      <c r="C58" s="41" t="s">
        <v>80</v>
      </c>
      <c r="D58" s="41">
        <v>14</v>
      </c>
      <c r="E58" s="44">
        <f>INDEX('1. závod'!$A:$CH,$D58+5,INDEX('Základní list'!$B:$B,MATCH($C58,'Základní list'!$A:$A,0),1))</f>
        <v>0</v>
      </c>
      <c r="F58" s="44">
        <f>INDEX('1. závod'!$A:$CH,$D58+5,INDEX('Základní list'!$B:$B,MATCH($C58,'Základní list'!$A:$A,0),1)+2)</f>
      </c>
      <c r="G58" s="47">
        <f>INDEX('1. závod'!$A:$CH,$D58+5,INDEX('Základní list'!$B:$B,MATCH($C58,'Základní list'!$A:$A,0),1)-2)</f>
      </c>
      <c r="H58" s="54">
        <f>INDEX('1. závod'!$A:$CH,$D58+5,INDEX('Základní list'!$B:$B,MATCH($C58,'Základní list'!$A:$A,0),1)-1)</f>
      </c>
      <c r="I58" s="41" t="s">
        <v>80</v>
      </c>
      <c r="J58" s="41">
        <v>14</v>
      </c>
      <c r="K58" s="44">
        <f>INDEX('2. závod'!$A:$CH,$J58+5,INDEX('Základní list'!$B:$B,MATCH($I58,'Základní list'!$A:$A,0),1))</f>
        <v>0</v>
      </c>
      <c r="L58" s="44">
        <f>INDEX('2. závod'!$A:$CH,$J58+5,INDEX('Základní list'!$B:$B,MATCH($I58,'Základní list'!$A:$A,0),1)+2)</f>
      </c>
      <c r="M58" s="47">
        <f>INDEX('2. závod'!$A:$CH,$J58+5,INDEX('Základní list'!$B:$B,MATCH($I58,'Základní list'!$A:$A,0),1)-2)</f>
      </c>
      <c r="N58" s="54">
        <f>INDEX('2. závod'!$A:$CH,$J58+5,INDEX('Základní list'!$B:$B,MATCH($I58,'Základní list'!$A:$A,0),1)-1)</f>
      </c>
    </row>
    <row r="59" spans="2:14" ht="31.5" customHeight="1">
      <c r="B59" s="43">
        <v>115</v>
      </c>
      <c r="C59" s="41" t="s">
        <v>80</v>
      </c>
      <c r="D59" s="41">
        <v>15</v>
      </c>
      <c r="E59" s="44">
        <f>INDEX('1. závod'!$A:$CH,$D59+5,INDEX('Základní list'!$B:$B,MATCH($C59,'Základní list'!$A:$A,0),1))</f>
        <v>0</v>
      </c>
      <c r="F59" s="44">
        <f>INDEX('1. závod'!$A:$CH,$D59+5,INDEX('Základní list'!$B:$B,MATCH($C59,'Základní list'!$A:$A,0),1)+2)</f>
      </c>
      <c r="G59" s="47">
        <f>INDEX('1. závod'!$A:$CH,$D59+5,INDEX('Základní list'!$B:$B,MATCH($C59,'Základní list'!$A:$A,0),1)-2)</f>
      </c>
      <c r="H59" s="54">
        <f>INDEX('1. závod'!$A:$CH,$D59+5,INDEX('Základní list'!$B:$B,MATCH($C59,'Základní list'!$A:$A,0),1)-1)</f>
      </c>
      <c r="I59" s="41" t="s">
        <v>80</v>
      </c>
      <c r="J59" s="41">
        <v>15</v>
      </c>
      <c r="K59" s="44">
        <f>INDEX('2. závod'!$A:$CH,$J59+5,INDEX('Základní list'!$B:$B,MATCH($I59,'Základní list'!$A:$A,0),1))</f>
        <v>0</v>
      </c>
      <c r="L59" s="44">
        <f>INDEX('2. závod'!$A:$CH,$J59+5,INDEX('Základní list'!$B:$B,MATCH($I59,'Základní list'!$A:$A,0),1)+2)</f>
      </c>
      <c r="M59" s="47">
        <f>INDEX('2. závod'!$A:$CH,$J59+5,INDEX('Základní list'!$B:$B,MATCH($I59,'Základní list'!$A:$A,0),1)-2)</f>
      </c>
      <c r="N59" s="54">
        <f>INDEX('2. závod'!$A:$CH,$J59+5,INDEX('Základní list'!$B:$B,MATCH($I59,'Základní list'!$A:$A,0),1)-1)</f>
      </c>
    </row>
    <row r="60" spans="2:14" ht="31.5" customHeight="1">
      <c r="B60" s="43">
        <v>116</v>
      </c>
      <c r="C60" s="41" t="s">
        <v>80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80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117</v>
      </c>
      <c r="C61" s="41" t="s">
        <v>80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80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118</v>
      </c>
      <c r="C62" s="41" t="s">
        <v>80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80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119</v>
      </c>
      <c r="C63" s="41" t="s">
        <v>80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80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120</v>
      </c>
      <c r="C64" s="41" t="s">
        <v>80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80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Petricek</cp:lastModifiedBy>
  <cp:lastPrinted>2017-05-14T14:23:41Z</cp:lastPrinted>
  <dcterms:created xsi:type="dcterms:W3CDTF">2001-02-19T07:45:56Z</dcterms:created>
  <dcterms:modified xsi:type="dcterms:W3CDTF">2017-05-14T14:23:51Z</dcterms:modified>
  <cp:category/>
  <cp:version/>
  <cp:contentType/>
  <cp:contentStatus/>
</cp:coreProperties>
</file>