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19200" windowHeight="6945" tabRatio="783" activeTab="0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externalReferences>
    <externalReference r:id="rId10"/>
  </externalReferences>
  <definedNames>
    <definedName name="_xlnm._FilterDatabase" localSheetId="6" hidden="1">'Graf '!$C$4:$N$42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závod'!$A$1:$U$20</definedName>
    <definedName name="_xlnm.Print_Area" localSheetId="4">'1. závod (divize)'!$A$1:$AE$21</definedName>
    <definedName name="_xlnm.Print_Area" localSheetId="3">'2. závod'!$A$1:$U$20</definedName>
    <definedName name="_xlnm.Print_Area" localSheetId="5">'2. závod (divize)'!$A$1:$AE$19</definedName>
    <definedName name="_xlnm.Print_Area" localSheetId="6">'Graf '!$B$1:$AI$64</definedName>
    <definedName name="_xlnm.Print_Area" localSheetId="1">'Výsledková listina'!$A$1:$Q$71</definedName>
    <definedName name="_xlnm.Print_Area" localSheetId="0">'Základní list'!$A$1:$N$44</definedName>
    <definedName name="Příjmení_jméno">'Výsledková listina'!$C$9:$C$69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<sst xmlns="http://schemas.openxmlformats.org/spreadsheetml/2006/main" count="726" uniqueCount="137">
  <si>
    <t>Sektor</t>
  </si>
  <si>
    <t>CIPS</t>
  </si>
  <si>
    <t>Poř</t>
  </si>
  <si>
    <t>Body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</si>
  <si>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</si>
  <si>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</si>
  <si>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</si>
  <si>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</si>
  <si>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</si>
  <si>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</si>
  <si>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</si>
  <si>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</si>
  <si>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</si>
  <si>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</si>
  <si>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</si>
  <si>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</si>
  <si>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</si>
  <si>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</si>
  <si>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</si>
  <si>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</si>
  <si>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</si>
  <si>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</si>
  <si>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</si>
  <si>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</si>
  <si>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</si>
  <si>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</si>
  <si>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</si>
  <si>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</si>
  <si>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</si>
  <si>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</si>
  <si>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</si>
  <si>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</si>
  <si>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</si>
  <si>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</si>
  <si>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</si>
  <si>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</si>
  <si>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</si>
  <si>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</si>
  <si>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</si>
  <si>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</si>
  <si>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</si>
  <si>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</si>
  <si>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</si>
  <si>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</si>
  <si>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</si>
  <si>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</si>
  <si>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</si>
  <si>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</si>
  <si>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</si>
  <si>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</si>
  <si>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</si>
  <si>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</si>
  <si>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</si>
  <si>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</si>
  <si>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</si>
  <si>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</si>
  <si>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</si>
  <si>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</si>
  <si>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</si>
  <si>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</si>
  <si>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</si>
  <si>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</si>
  <si>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</si>
  <si>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</si>
  <si>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</si>
  <si>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</si>
  <si>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</si>
  <si>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</si>
  <si>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</si>
  <si>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</si>
  <si>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</si>
  <si>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</si>
  <si>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</si>
  <si>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</si>
  <si>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</si>
  <si>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</si>
  <si>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</si>
  <si>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</si>
  <si>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</si>
  <si>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</si>
  <si>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</si>
  <si>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</si>
  <si>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</si>
  <si>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</si>
  <si>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</si>
  <si>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</si>
  <si>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</si>
  <si>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</si>
  <si>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</si>
  <si>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</si>
  <si>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</si>
  <si>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</si>
  <si>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</si>
  <si>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</si>
  <si>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</si>
  <si>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</si>
  <si>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</si>
  <si>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</si>
  <si>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</si>
  <si>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</si>
  <si>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Počet kadetů do 14 let (U14,U14Ž)</t>
  </si>
  <si>
    <t>HLAVNÍ PARTNEŘI RYBÁŘSKÉHO SPORTU:</t>
  </si>
  <si>
    <t>Název závodu:</t>
  </si>
  <si>
    <t>Počet juniorů do 23 let (U23,U23Ž)</t>
  </si>
  <si>
    <t>Počet juniorů do 18 let (U18,U18Ž)</t>
  </si>
  <si>
    <t>Počet žen (Ž,U14Ž,U18Ž,U23Ž)</t>
  </si>
  <si>
    <t>pohárový</t>
  </si>
  <si>
    <t>Žluté a béžové označení forhontu</t>
  </si>
  <si>
    <t>Vyslyšel Vladimír st.</t>
  </si>
  <si>
    <t>MO Plzeň 1</t>
  </si>
  <si>
    <t>Maštera Vojta</t>
  </si>
  <si>
    <t>AWAS-DRENNAN</t>
  </si>
  <si>
    <t>Hanáček František</t>
  </si>
  <si>
    <t>RSK Crazy Boys</t>
  </si>
  <si>
    <t>Louda Václav</t>
  </si>
  <si>
    <t>Terelmeš Adrian</t>
  </si>
  <si>
    <t>MO Dobřany</t>
  </si>
  <si>
    <t>Polívka Miroslav</t>
  </si>
  <si>
    <t>U15</t>
  </si>
  <si>
    <t>MO Stod</t>
  </si>
  <si>
    <t>Vyslyšel Vladimír ml.</t>
  </si>
  <si>
    <t>Skalka Igor</t>
  </si>
  <si>
    <t>Slovensko</t>
  </si>
  <si>
    <t>Molek Petr</t>
  </si>
  <si>
    <t>Hrdina Jiří</t>
  </si>
  <si>
    <t>MO Bakov</t>
  </si>
  <si>
    <t>Průša Martin</t>
  </si>
  <si>
    <t>U25</t>
  </si>
  <si>
    <t>MO Mirovice</t>
  </si>
  <si>
    <t>Oberfalzer Jan</t>
  </si>
  <si>
    <t>Karlovy Vary</t>
  </si>
  <si>
    <t>RIVE CUP 2018</t>
  </si>
  <si>
    <t>Nádrž Hracholusky</t>
  </si>
  <si>
    <t>2.9.2018</t>
  </si>
  <si>
    <t>1.9.2018</t>
  </si>
  <si>
    <t>X RENT Czech republic</t>
  </si>
  <si>
    <t>Jaroslav Čapek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</si>
</sst>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28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1" fillId="0" borderId="30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/>
      <protection hidden="1"/>
    </xf>
    <xf numFmtId="0" fontId="1" fillId="0" borderId="32" xfId="0" applyFont="1" applyFill="1" applyBorder="1" applyAlignment="1" applyProtection="1">
      <alignment vertical="center"/>
      <protection hidden="1"/>
    </xf>
    <xf numFmtId="0" fontId="1" fillId="0" borderId="33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4" applyNumberFormat="1" applyFont="1" applyAlignment="1">
      <alignment/>
      <protection hidden="1" locked="0"/>
    </xf>
    <xf numFmtId="0" fontId="1" fillId="2" borderId="17" xfId="54" applyFont="1" applyBorder="1" applyAlignment="1">
      <alignment horizontal="right" vertical="center"/>
      <protection hidden="1" locked="0"/>
    </xf>
    <xf numFmtId="0" fontId="1" fillId="2" borderId="17" xfId="54" applyFont="1" applyBorder="1" applyAlignment="1">
      <alignment horizontal="left" vertical="center" wrapText="1"/>
      <protection hidden="1" locked="0"/>
    </xf>
    <xf numFmtId="0" fontId="1" fillId="2" borderId="17" xfId="54" applyFont="1" applyBorder="1" applyAlignment="1">
      <alignment horizontal="center" vertical="center" wrapText="1"/>
      <protection hidden="1" locked="0"/>
    </xf>
    <xf numFmtId="0" fontId="15" fillId="2" borderId="24" xfId="54" applyFont="1" applyBorder="1" applyAlignment="1">
      <alignment horizontal="left" vertical="center" wrapText="1"/>
      <protection hidden="1" locked="0"/>
    </xf>
    <xf numFmtId="0" fontId="1" fillId="2" borderId="19" xfId="54" applyFont="1" applyBorder="1" applyAlignment="1">
      <alignment horizontal="center" vertical="center"/>
      <protection hidden="1" locked="0"/>
    </xf>
    <xf numFmtId="0" fontId="1" fillId="2" borderId="17" xfId="54" applyFont="1" applyBorder="1" applyAlignment="1">
      <alignment horizontal="center" vertical="center"/>
      <protection hidden="1" locked="0"/>
    </xf>
    <xf numFmtId="0" fontId="1" fillId="2" borderId="19" xfId="54" applyFont="1" applyBorder="1" applyAlignment="1">
      <alignment horizontal="center" vertical="center" wrapText="1"/>
      <protection hidden="1" locked="0"/>
    </xf>
    <xf numFmtId="0" fontId="1" fillId="2" borderId="17" xfId="54" applyFont="1" applyBorder="1" applyAlignment="1">
      <alignment horizontal="left" vertical="center"/>
      <protection hidden="1" locked="0"/>
    </xf>
    <xf numFmtId="0" fontId="1" fillId="2" borderId="28" xfId="54" applyFont="1" applyBorder="1" applyAlignment="1">
      <alignment horizontal="right" vertical="center"/>
      <protection hidden="1" locked="0"/>
    </xf>
    <xf numFmtId="0" fontId="1" fillId="2" borderId="28" xfId="54" applyFont="1" applyBorder="1" applyAlignment="1">
      <alignment horizontal="left" vertical="center" wrapText="1"/>
      <protection hidden="1" locked="0"/>
    </xf>
    <xf numFmtId="0" fontId="1" fillId="2" borderId="28" xfId="54" applyFont="1" applyBorder="1" applyAlignment="1">
      <alignment horizontal="center" vertical="center" wrapText="1"/>
      <protection hidden="1" locked="0"/>
    </xf>
    <xf numFmtId="0" fontId="15" fillId="2" borderId="26" xfId="54" applyFont="1" applyBorder="1" applyAlignment="1">
      <alignment horizontal="left" vertical="center" wrapText="1"/>
      <protection hidden="1" locked="0"/>
    </xf>
    <xf numFmtId="0" fontId="1" fillId="2" borderId="38" xfId="54" applyFont="1" applyBorder="1" applyAlignment="1">
      <alignment horizontal="center" vertical="center" wrapText="1"/>
      <protection hidden="1" locked="0"/>
    </xf>
    <xf numFmtId="0" fontId="1" fillId="2" borderId="30" xfId="54" applyFont="1" applyBorder="1" applyAlignment="1">
      <alignment horizontal="center" vertical="center" wrapText="1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33" borderId="19" xfId="54" applyFont="1" applyFill="1" applyBorder="1" applyAlignment="1">
      <alignment horizontal="center" vertical="center"/>
      <protection hidden="1" locked="0"/>
    </xf>
    <xf numFmtId="0" fontId="1" fillId="33" borderId="17" xfId="54" applyFont="1" applyFill="1" applyBorder="1" applyAlignment="1">
      <alignment horizontal="center" vertical="center"/>
      <protection hidden="1" locked="0"/>
    </xf>
    <xf numFmtId="0" fontId="1" fillId="8" borderId="17" xfId="54" applyFont="1" applyFill="1" applyBorder="1" applyAlignment="1">
      <alignment horizontal="center" vertical="center"/>
      <protection hidden="1" locked="0"/>
    </xf>
    <xf numFmtId="0" fontId="1" fillId="33" borderId="19" xfId="54" applyFont="1" applyFill="1" applyBorder="1" applyAlignment="1">
      <alignment horizontal="center" vertical="center" wrapText="1"/>
      <protection hidden="1" locked="0"/>
    </xf>
    <xf numFmtId="0" fontId="1" fillId="33" borderId="17" xfId="54" applyFont="1" applyFill="1" applyBorder="1" applyAlignment="1">
      <alignment horizontal="center" vertical="center" wrapText="1"/>
      <protection hidden="1" locked="0"/>
    </xf>
    <xf numFmtId="0" fontId="1" fillId="34" borderId="19" xfId="54" applyFont="1" applyFill="1" applyBorder="1" applyAlignment="1">
      <alignment horizontal="center" vertical="center"/>
      <protection hidden="1" locked="0"/>
    </xf>
    <xf numFmtId="0" fontId="1" fillId="34" borderId="17" xfId="54" applyFont="1" applyFill="1" applyBorder="1" applyAlignment="1">
      <alignment horizontal="center" vertical="center"/>
      <protection hidden="1" locked="0"/>
    </xf>
    <xf numFmtId="0" fontId="1" fillId="34" borderId="17" xfId="54" applyFont="1" applyFill="1" applyBorder="1" applyAlignment="1">
      <alignment horizontal="center" vertical="center" wrapText="1"/>
      <protection hidden="1" locked="0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31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39" xfId="0" applyBorder="1" applyAlignment="1" applyProtection="1">
      <alignment horizontal="left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43" fontId="1" fillId="0" borderId="41" xfId="34" applyFont="1" applyFill="1" applyBorder="1" applyAlignment="1" applyProtection="1">
      <alignment horizontal="center" vertical="center"/>
      <protection hidden="1"/>
    </xf>
    <xf numFmtId="43" fontId="1" fillId="0" borderId="42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43" fontId="1" fillId="0" borderId="24" xfId="34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33" borderId="17" xfId="54" applyFont="1" applyFill="1" applyBorder="1" applyAlignment="1">
      <alignment horizontal="right" vertical="center"/>
      <protection hidden="1"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8749975"/>
        <c:axId val="11640912"/>
      </c:barChart>
      <c:catAx>
        <c:axId val="87499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749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4"/>
          <c:w val="0.84525"/>
          <c:h val="0.9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'!$B$5:$B$64</c:f>
              <c:numCache/>
            </c:numRef>
          </c:cat>
          <c:val>
            <c:numRef>
              <c:f>'Graf '!$E$5:$E$64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'!$B$5:$B$64</c:f>
              <c:numCache/>
            </c:numRef>
          </c:cat>
          <c:val>
            <c:numRef>
              <c:f>'Graf '!$K$5:$K$64</c:f>
              <c:numCache/>
            </c:numRef>
          </c:val>
        </c:ser>
        <c:gapWidth val="10"/>
        <c:axId val="37659345"/>
        <c:axId val="3389786"/>
      </c:barChart>
      <c:catAx>
        <c:axId val="3765934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625"/>
          <c:w val="0.11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143500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95250</xdr:rowOff>
    </xdr:from>
    <xdr:to>
      <xdr:col>39</xdr:col>
      <xdr:colOff>171450</xdr:colOff>
      <xdr:row>64</xdr:row>
      <xdr:rowOff>47625</xdr:rowOff>
    </xdr:to>
    <xdr:graphicFrame>
      <xdr:nvGraphicFramePr>
        <xdr:cNvPr id="2" name="Chart 2"/>
        <xdr:cNvGraphicFramePr/>
      </xdr:nvGraphicFramePr>
      <xdr:xfrm>
        <a:off x="10515600" y="95250"/>
        <a:ext cx="7829550" cy="2477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harovy_zav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1. závod (divize)"/>
      <sheetName val="2. závod (divize)"/>
      <sheetName val="Graf "/>
    </sheetNames>
    <sheetDataSet>
      <sheetData sheetId="0">
        <row r="1">
          <cell r="A1" t="str">
            <v>Základní popis závodů</v>
          </cell>
        </row>
        <row r="9">
          <cell r="A9" t="str">
            <v>Sektory</v>
          </cell>
          <cell r="B9" t="str">
            <v>Index</v>
          </cell>
        </row>
        <row r="11">
          <cell r="A11" t="str">
            <v>Suma</v>
          </cell>
        </row>
        <row r="12">
          <cell r="A12" t="str">
            <v>A</v>
          </cell>
          <cell r="B12">
            <v>4</v>
          </cell>
        </row>
        <row r="13">
          <cell r="A13" t="str">
            <v>B</v>
          </cell>
          <cell r="B13">
            <v>9</v>
          </cell>
        </row>
        <row r="14">
          <cell r="A14" t="str">
            <v>C</v>
          </cell>
          <cell r="B14">
            <v>14</v>
          </cell>
        </row>
        <row r="15">
          <cell r="A15" t="str">
            <v>D</v>
          </cell>
          <cell r="B15">
            <v>19</v>
          </cell>
        </row>
        <row r="16">
          <cell r="A16" t="str">
            <v>E</v>
          </cell>
          <cell r="B16">
            <v>24</v>
          </cell>
        </row>
        <row r="17">
          <cell r="A17" t="str">
            <v>F</v>
          </cell>
          <cell r="B17">
            <v>29</v>
          </cell>
        </row>
        <row r="18">
          <cell r="A18" t="str">
            <v>G</v>
          </cell>
          <cell r="B18">
            <v>34</v>
          </cell>
        </row>
        <row r="19">
          <cell r="A19" t="str">
            <v>H</v>
          </cell>
          <cell r="B19">
            <v>39</v>
          </cell>
        </row>
        <row r="20">
          <cell r="A20" t="str">
            <v>I</v>
          </cell>
          <cell r="B20">
            <v>44</v>
          </cell>
        </row>
        <row r="21">
          <cell r="A21" t="str">
            <v>J</v>
          </cell>
          <cell r="B21">
            <v>49</v>
          </cell>
        </row>
        <row r="22">
          <cell r="A22" t="str">
            <v>K</v>
          </cell>
          <cell r="B22">
            <v>54</v>
          </cell>
        </row>
        <row r="23">
          <cell r="A23" t="str">
            <v>L</v>
          </cell>
          <cell r="B23">
            <v>59</v>
          </cell>
        </row>
        <row r="24">
          <cell r="A24" t="str">
            <v>M</v>
          </cell>
          <cell r="B24">
            <v>64</v>
          </cell>
        </row>
        <row r="25">
          <cell r="A25" t="str">
            <v>O</v>
          </cell>
          <cell r="B25">
            <v>69</v>
          </cell>
        </row>
        <row r="26">
          <cell r="A26" t="str">
            <v>P</v>
          </cell>
          <cell r="B26">
            <v>74</v>
          </cell>
        </row>
        <row r="36">
          <cell r="A36" t="str">
            <v>Zelené označení pro družstva s forhontem.</v>
          </cell>
        </row>
        <row r="37">
          <cell r="A37" t="str">
            <v>HLAVNÍ PARTNEŘI RYBÁŘSKÉHO SPORTU:</v>
          </cell>
        </row>
        <row r="45">
          <cell r="A45" t="str">
            <v>1) Na základním listě</v>
          </cell>
        </row>
        <row r="46">
          <cell r="A46" t="str">
            <v>se vyplňují jen hlavička (místo(E2), druh(E3), Od….) popřípadě, když máte speciální označení sektorů (A,B,C,..).</v>
          </cell>
        </row>
        <row r="47">
          <cell r="A47" t="str">
            <v>nevyužitá řádky sektorů je možno smazat, případně skrýt.</v>
          </cell>
        </row>
        <row r="48">
          <cell r="A48" t="str">
            <v>2) na Výsledkové listině</v>
          </cell>
        </row>
        <row r="49">
          <cell r="A49" t="str">
            <v>Vypisují se údaje:</v>
          </cell>
        </row>
        <row r="50">
          <cell r="A50" t="str">
            <v>- o závodníkovi (sloupec KAT je možno využít k označení kategorií a k vytřídění jednotlivých skupin.</v>
          </cell>
        </row>
        <row r="51">
          <cell r="A51" t="str">
            <v>- los pořadí losování ( potom je možné i setřídit podle pořadí losování)</v>
          </cell>
        </row>
        <row r="52">
          <cell r="A52" t="str">
            <v>- sektor a pořadí v sektoru ( tj. každý sektor začíná jedničkou)</v>
          </cell>
        </row>
        <row r="53">
          <cell r="A53" t="str">
            <v>Další řádky je možné přikopírovat, nebo nadbytečné i smazat ( vždy celé řádky)</v>
          </cell>
        </row>
        <row r="54">
          <cell r="A54" t="str">
            <v>Na základě takto zadaných údajů se samo vyplní údaje na listech x. závod</v>
          </cell>
        </row>
        <row r="55">
          <cell r="A55" t="str">
            <v>3) na listech x. závod</v>
          </cell>
        </row>
        <row r="56">
          <cell r="A56" t="str">
            <v>Vypisují se údaje:</v>
          </cell>
        </row>
        <row r="57">
          <cell r="A57" t="str">
            <v>- jenom hmotnost, případně do kolonky podpis můžeme napsat poznámku o napomenutí či co.</v>
          </cell>
        </row>
        <row r="58">
          <cell r="A58" t="str">
            <v>Pořadí se vypočítává</v>
          </cell>
        </row>
        <row r="59">
          <cell r="A59" t="str">
            <v>Takto zadané a vypočítané údaje se přenáší samy na list Výsledková listina a do grafu ( i do statistiky na základním listě)</v>
          </cell>
        </row>
        <row r="60">
          <cell r="A60" t="str">
            <v>Rozsah tisku je možno měnit buď definováním oblasti tisku nebo vymazáním nepotřebných sektorů a řádků</v>
          </cell>
        </row>
        <row r="61">
          <cell r="A61" t="str">
            <v>4) Výsledková listina celkem</v>
          </cell>
        </row>
        <row r="62">
          <cell r="A62" t="str">
            <v>Po 2 závodě je třeba vložit troch intelektu: tak jak je to vypočítané tak umisťuje závodníky se stejnými body na stejné místo:</v>
          </cell>
        </row>
        <row r="63">
          <cell r="A63" t="str">
            <v>Toto odstraním  2 způsoby:</v>
          </cell>
        </row>
        <row r="64">
          <cell r="A64" t="str">
            <v>1) v automatickém filtru ( to je ta černá malá šipečka u nadpisů sloupců) u Pořadí celkem si zkontroluji číselnou řadu,</v>
          </cell>
        </row>
        <row r="65">
          <cell r="A65" t="str">
            <v>a když nějaké číslo chybí tak si vyfiltruji předchozí hodnotu ( 2,3,5 vyfiltruji 2) a objeví se mi více závodníků ze stejným pořadí,</v>
          </cell>
        </row>
        <row r="66">
          <cell r="A66" t="str">
            <v>tady rozhodnu na základě CIPS o jejich pořadí. A takto pokračuji do konce. </v>
          </cell>
        </row>
        <row r="67">
          <cell r="A67" t="str">
            <v>Problém nastane, když někdo chytá jen jeden závod, potom musím postupovat druhým způsobem vždy (jinak mohu)</v>
          </cell>
        </row>
        <row r="68">
          <cell r="A68" t="str">
            <v>2)</v>
          </cell>
        </row>
        <row r="69">
          <cell r="A69" t="str">
            <v>V sloupci Q nahradím vzorec: "=KDYŽ(JE.PRÁZDNÉ($K9);"";RANK(P9;P:P;1))" vzorcem"=KDYŽ(JE.TEXT(Q8);1;Q8+1)"</v>
          </cell>
        </row>
        <row r="70">
          <cell r="A70" t="str">
            <v>Toto rozkopíruji do všech buněk s sloupci se závodníky</v>
          </cell>
        </row>
        <row r="71">
          <cell r="A71" t="str">
            <v>Potom střídím tabulku podle sloupců (se záhlavím) (Data seřadit)</v>
          </cell>
        </row>
        <row r="72">
          <cell r="A72" t="str">
            <v>N (poč) sestupně</v>
          </cell>
        </row>
        <row r="73">
          <cell r="A73" t="str">
            <v>P (BODY) vzestupně</v>
          </cell>
        </row>
        <row r="74">
          <cell r="A74" t="str">
            <v>O (CIPS) sestupně</v>
          </cell>
        </row>
        <row r="75">
          <cell r="A75" t="str">
            <v>A je to</v>
          </cell>
        </row>
      </sheetData>
      <sheetData sheetId="2">
        <row r="1">
          <cell r="B1" t="str">
            <v>pohárový</v>
          </cell>
          <cell r="G1" t="str">
            <v>pohárový</v>
          </cell>
          <cell r="L1" t="str">
            <v>pohárový</v>
          </cell>
          <cell r="Q1" t="str">
            <v>pohárový</v>
          </cell>
          <cell r="V1" t="str">
            <v>pohárový</v>
          </cell>
          <cell r="AA1" t="str">
            <v>pohárový</v>
          </cell>
          <cell r="AF1" t="str">
            <v>pohárový</v>
          </cell>
          <cell r="AK1" t="str">
            <v>pohárový</v>
          </cell>
          <cell r="AP1" t="str">
            <v>pohárový</v>
          </cell>
          <cell r="AU1" t="str">
            <v>pohárový</v>
          </cell>
          <cell r="AZ1" t="str">
            <v>pohárový</v>
          </cell>
          <cell r="BE1" t="str">
            <v>pohárový</v>
          </cell>
          <cell r="BJ1" t="str">
            <v>pohárový</v>
          </cell>
          <cell r="BO1" t="str">
            <v>pohárový</v>
          </cell>
          <cell r="BT1" t="str">
            <v>pohárový</v>
          </cell>
        </row>
        <row r="2">
          <cell r="B2" t="str">
            <v>11.4.</v>
          </cell>
          <cell r="G2" t="str">
            <v>11.4.</v>
          </cell>
          <cell r="L2" t="str">
            <v>11.4.</v>
          </cell>
          <cell r="Q2" t="str">
            <v>11.4.</v>
          </cell>
          <cell r="V2" t="str">
            <v>11.4.</v>
          </cell>
          <cell r="AA2" t="str">
            <v>11.4.</v>
          </cell>
          <cell r="AF2" t="str">
            <v>11.4.</v>
          </cell>
          <cell r="AK2" t="str">
            <v>11.4.</v>
          </cell>
          <cell r="AP2" t="str">
            <v>11.4.</v>
          </cell>
          <cell r="AU2" t="str">
            <v>11.4.</v>
          </cell>
          <cell r="AZ2" t="str">
            <v>11.4.</v>
          </cell>
          <cell r="BE2" t="str">
            <v>11.4.</v>
          </cell>
          <cell r="BJ2" t="str">
            <v>11.4.</v>
          </cell>
          <cell r="BO2" t="str">
            <v>11.4.</v>
          </cell>
          <cell r="BT2" t="str">
            <v>11.4.</v>
          </cell>
        </row>
        <row r="3">
          <cell r="A3" t="str">
            <v>čís. sek</v>
          </cell>
          <cell r="B3" t="str">
            <v>SEKTOR</v>
          </cell>
          <cell r="G3" t="str">
            <v>SEKTOR</v>
          </cell>
          <cell r="K3" t="str">
            <v>Podpis</v>
          </cell>
          <cell r="L3" t="str">
            <v>SEKTOR</v>
          </cell>
          <cell r="P3" t="str">
            <v>Podpis</v>
          </cell>
          <cell r="Q3" t="str">
            <v>SEKTOR</v>
          </cell>
          <cell r="U3" t="str">
            <v>Podpis</v>
          </cell>
          <cell r="V3" t="str">
            <v>SEKTOR</v>
          </cell>
          <cell r="Z3" t="str">
            <v>Podpis</v>
          </cell>
          <cell r="AA3" t="str">
            <v>SEKTOR</v>
          </cell>
          <cell r="AE3" t="str">
            <v>Podpis</v>
          </cell>
          <cell r="AF3" t="str">
            <v>SEKTOR</v>
          </cell>
          <cell r="AJ3" t="str">
            <v>Podpis</v>
          </cell>
          <cell r="AK3" t="str">
            <v>SEKTOR</v>
          </cell>
          <cell r="AO3" t="str">
            <v>Podpis</v>
          </cell>
          <cell r="AP3" t="str">
            <v>SEKTOR</v>
          </cell>
          <cell r="AT3" t="str">
            <v>Podpis</v>
          </cell>
          <cell r="AU3" t="str">
            <v>SEKTOR</v>
          </cell>
          <cell r="AY3" t="str">
            <v>Podpis</v>
          </cell>
          <cell r="AZ3" t="str">
            <v>SEKTOR</v>
          </cell>
          <cell r="BD3" t="str">
            <v>Podpis</v>
          </cell>
          <cell r="BE3" t="str">
            <v>SEKTOR</v>
          </cell>
          <cell r="BI3" t="str">
            <v>Podpis</v>
          </cell>
          <cell r="BJ3" t="str">
            <v>SEKTOR</v>
          </cell>
          <cell r="BN3" t="str">
            <v>Podpis</v>
          </cell>
          <cell r="BO3" t="str">
            <v>SEKTOR</v>
          </cell>
          <cell r="BS3" t="str">
            <v>Podpis</v>
          </cell>
          <cell r="BT3" t="str">
            <v>SEKTOR</v>
          </cell>
          <cell r="BX3" t="str">
            <v>Podpis</v>
          </cell>
        </row>
        <row r="4">
          <cell r="B4" t="str">
            <v>A</v>
          </cell>
          <cell r="G4" t="str">
            <v>B</v>
          </cell>
          <cell r="L4" t="str">
            <v>C</v>
          </cell>
          <cell r="Q4" t="str">
            <v>D</v>
          </cell>
          <cell r="V4" t="str">
            <v>E</v>
          </cell>
          <cell r="AA4" t="str">
            <v>F</v>
          </cell>
          <cell r="AF4" t="str">
            <v>G</v>
          </cell>
          <cell r="AK4" t="str">
            <v>H</v>
          </cell>
          <cell r="AP4" t="str">
            <v>I</v>
          </cell>
          <cell r="AU4" t="str">
            <v>J</v>
          </cell>
          <cell r="AZ4" t="str">
            <v>K</v>
          </cell>
          <cell r="BE4" t="str">
            <v>L</v>
          </cell>
          <cell r="BJ4" t="str">
            <v>M</v>
          </cell>
          <cell r="BO4" t="str">
            <v>O</v>
          </cell>
          <cell r="BT4" t="str">
            <v>P</v>
          </cell>
        </row>
        <row r="5">
          <cell r="B5" t="str">
            <v>Závodník</v>
          </cell>
          <cell r="C5" t="str">
            <v>Družstvo</v>
          </cell>
          <cell r="D5" t="str">
            <v>hmotn.</v>
          </cell>
          <cell r="E5" t="str">
            <v>um.</v>
          </cell>
          <cell r="F5" t="str">
            <v>Podpis</v>
          </cell>
          <cell r="G5" t="str">
            <v>Závodník</v>
          </cell>
          <cell r="H5" t="str">
            <v>Družstvo</v>
          </cell>
          <cell r="I5" t="str">
            <v>hmotn.</v>
          </cell>
          <cell r="J5" t="str">
            <v>um.</v>
          </cell>
          <cell r="K5" t="str">
            <v>Podpis</v>
          </cell>
          <cell r="L5" t="str">
            <v>Závodník</v>
          </cell>
          <cell r="M5" t="str">
            <v>Družstvo</v>
          </cell>
          <cell r="N5" t="str">
            <v>hmotn.</v>
          </cell>
          <cell r="O5" t="str">
            <v>um.</v>
          </cell>
          <cell r="P5" t="str">
            <v>Podpis</v>
          </cell>
          <cell r="Q5" t="str">
            <v>Závodník</v>
          </cell>
          <cell r="R5" t="str">
            <v>Družstvo</v>
          </cell>
          <cell r="S5" t="str">
            <v>hmotn.</v>
          </cell>
          <cell r="T5" t="str">
            <v>um.</v>
          </cell>
          <cell r="U5" t="str">
            <v>Podpis</v>
          </cell>
          <cell r="V5" t="str">
            <v>Závodník</v>
          </cell>
          <cell r="W5" t="str">
            <v>Družstvo</v>
          </cell>
          <cell r="X5" t="str">
            <v>hmotn.</v>
          </cell>
          <cell r="Y5" t="str">
            <v>um.</v>
          </cell>
          <cell r="Z5" t="str">
            <v>Podpis</v>
          </cell>
          <cell r="AA5" t="str">
            <v>Závodník</v>
          </cell>
          <cell r="AB5" t="str">
            <v>Družstvo</v>
          </cell>
          <cell r="AC5" t="str">
            <v>hmotn.</v>
          </cell>
          <cell r="AD5" t="str">
            <v>um.</v>
          </cell>
          <cell r="AE5" t="str">
            <v>Podpis</v>
          </cell>
          <cell r="AF5" t="str">
            <v>Závodník</v>
          </cell>
          <cell r="AG5" t="str">
            <v>Družstvo</v>
          </cell>
          <cell r="AH5" t="str">
            <v>hmotn.</v>
          </cell>
          <cell r="AI5" t="str">
            <v>um.</v>
          </cell>
          <cell r="AJ5" t="str">
            <v>Podpis</v>
          </cell>
          <cell r="AK5" t="str">
            <v>Závodník</v>
          </cell>
          <cell r="AL5" t="str">
            <v>Družstvo</v>
          </cell>
          <cell r="AM5" t="str">
            <v>hmotn.</v>
          </cell>
          <cell r="AN5" t="str">
            <v>um.</v>
          </cell>
          <cell r="AO5" t="str">
            <v>Podpis</v>
          </cell>
          <cell r="AP5" t="str">
            <v>Závodník</v>
          </cell>
          <cell r="AQ5" t="str">
            <v>Družstvo</v>
          </cell>
          <cell r="AR5" t="str">
            <v>hmotn.</v>
          </cell>
          <cell r="AS5" t="str">
            <v>um.</v>
          </cell>
          <cell r="AT5" t="str">
            <v>Podpis</v>
          </cell>
          <cell r="AU5" t="str">
            <v>Závodník</v>
          </cell>
          <cell r="AV5" t="str">
            <v>Družstvo</v>
          </cell>
          <cell r="AW5" t="str">
            <v>hmotn.</v>
          </cell>
          <cell r="AX5" t="str">
            <v>um.</v>
          </cell>
          <cell r="AY5" t="str">
            <v>Podpis</v>
          </cell>
          <cell r="AZ5" t="str">
            <v>Závodník</v>
          </cell>
          <cell r="BA5" t="str">
            <v>Družstvo</v>
          </cell>
          <cell r="BB5" t="str">
            <v>hmotn.</v>
          </cell>
          <cell r="BC5" t="str">
            <v>um.</v>
          </cell>
          <cell r="BD5" t="str">
            <v>Podpis</v>
          </cell>
          <cell r="BE5" t="str">
            <v>Závodník</v>
          </cell>
          <cell r="BF5" t="str">
            <v>Družstvo</v>
          </cell>
          <cell r="BG5" t="str">
            <v>hmotn.</v>
          </cell>
          <cell r="BH5" t="str">
            <v>um.</v>
          </cell>
          <cell r="BI5" t="str">
            <v>Podpis</v>
          </cell>
          <cell r="BJ5" t="str">
            <v>Závodník</v>
          </cell>
          <cell r="BK5" t="str">
            <v>Družstvo</v>
          </cell>
          <cell r="BL5" t="str">
            <v>hmotn.</v>
          </cell>
          <cell r="BM5" t="str">
            <v>um.</v>
          </cell>
          <cell r="BN5" t="str">
            <v>Podpis</v>
          </cell>
          <cell r="BO5" t="str">
            <v>Závodník</v>
          </cell>
          <cell r="BP5" t="str">
            <v>Družstvo</v>
          </cell>
          <cell r="BQ5" t="str">
            <v>hmotn.</v>
          </cell>
          <cell r="BR5" t="str">
            <v>um.</v>
          </cell>
          <cell r="BS5" t="str">
            <v>Podpis</v>
          </cell>
          <cell r="BT5" t="str">
            <v>Závodník</v>
          </cell>
          <cell r="BU5" t="str">
            <v>Družstvo</v>
          </cell>
          <cell r="BV5" t="str">
            <v>hmotn.</v>
          </cell>
          <cell r="BW5" t="str">
            <v>um.</v>
          </cell>
          <cell r="BX5" t="str">
            <v>Podpis</v>
          </cell>
        </row>
        <row r="6">
          <cell r="A6">
            <v>1</v>
          </cell>
          <cell r="B6" t="str">
            <v>Kazatel Petr</v>
          </cell>
          <cell r="C6" t="str">
            <v>MILO Loštice B</v>
          </cell>
          <cell r="D6">
            <v>720</v>
          </cell>
          <cell r="E6">
            <v>2</v>
          </cell>
          <cell r="G6" t="str">
            <v>Chromý Radek</v>
          </cell>
          <cell r="H6" t="str">
            <v>Mivardi</v>
          </cell>
          <cell r="I6">
            <v>0</v>
          </cell>
          <cell r="J6">
            <v>9</v>
          </cell>
          <cell r="L6" t="str">
            <v/>
          </cell>
          <cell r="M6" t="str">
            <v/>
          </cell>
          <cell r="O6" t="str">
            <v/>
          </cell>
          <cell r="Q6" t="str">
            <v/>
          </cell>
          <cell r="R6" t="str">
            <v/>
          </cell>
          <cell r="T6" t="str">
            <v/>
          </cell>
          <cell r="V6" t="str">
            <v/>
          </cell>
          <cell r="W6" t="str">
            <v/>
          </cell>
          <cell r="Y6" t="str">
            <v/>
          </cell>
          <cell r="AA6" t="str">
            <v/>
          </cell>
          <cell r="AB6" t="str">
            <v/>
          </cell>
          <cell r="AD6" t="str">
            <v/>
          </cell>
          <cell r="AF6" t="str">
            <v/>
          </cell>
          <cell r="AG6" t="str">
            <v/>
          </cell>
          <cell r="AI6" t="str">
            <v/>
          </cell>
          <cell r="AK6" t="str">
            <v/>
          </cell>
          <cell r="AL6" t="str">
            <v/>
          </cell>
          <cell r="AN6" t="str">
            <v/>
          </cell>
          <cell r="AP6" t="str">
            <v/>
          </cell>
          <cell r="AQ6" t="str">
            <v/>
          </cell>
          <cell r="AS6" t="str">
            <v/>
          </cell>
          <cell r="AU6" t="str">
            <v/>
          </cell>
          <cell r="AV6" t="str">
            <v/>
          </cell>
          <cell r="AX6" t="str">
            <v/>
          </cell>
          <cell r="AZ6" t="str">
            <v/>
          </cell>
          <cell r="BA6" t="str">
            <v/>
          </cell>
          <cell r="BC6" t="str">
            <v/>
          </cell>
          <cell r="BE6" t="str">
            <v/>
          </cell>
          <cell r="BF6" t="str">
            <v/>
          </cell>
          <cell r="BH6" t="str">
            <v/>
          </cell>
          <cell r="BJ6" t="str">
            <v/>
          </cell>
          <cell r="BK6" t="str">
            <v/>
          </cell>
          <cell r="BM6" t="str">
            <v/>
          </cell>
          <cell r="BO6" t="str">
            <v/>
          </cell>
          <cell r="BP6" t="str">
            <v/>
          </cell>
          <cell r="BR6" t="str">
            <v/>
          </cell>
          <cell r="BT6" t="str">
            <v/>
          </cell>
          <cell r="BU6" t="str">
            <v/>
          </cell>
          <cell r="BW6" t="str">
            <v/>
          </cell>
        </row>
        <row r="7">
          <cell r="A7">
            <v>2</v>
          </cell>
          <cell r="B7" t="str">
            <v>Tkadlec Roman</v>
          </cell>
          <cell r="C7" t="str">
            <v>Sportovní poháry hobby - Moravské Budějovice -Sensas</v>
          </cell>
          <cell r="D7">
            <v>0</v>
          </cell>
          <cell r="E7">
            <v>7.5</v>
          </cell>
          <cell r="G7" t="str">
            <v>Šlechtová Josefína</v>
          </cell>
          <cell r="H7" t="str">
            <v>MILO Loštice C</v>
          </cell>
          <cell r="I7">
            <v>1490</v>
          </cell>
          <cell r="J7">
            <v>2</v>
          </cell>
          <cell r="L7" t="str">
            <v/>
          </cell>
          <cell r="M7" t="str">
            <v/>
          </cell>
          <cell r="O7" t="str">
            <v/>
          </cell>
          <cell r="Q7" t="str">
            <v/>
          </cell>
          <cell r="R7" t="str">
            <v/>
          </cell>
          <cell r="T7" t="str">
            <v/>
          </cell>
          <cell r="V7" t="str">
            <v/>
          </cell>
          <cell r="W7" t="str">
            <v/>
          </cell>
          <cell r="Y7" t="str">
            <v/>
          </cell>
          <cell r="AA7" t="str">
            <v/>
          </cell>
          <cell r="AB7" t="str">
            <v/>
          </cell>
          <cell r="AD7" t="str">
            <v/>
          </cell>
          <cell r="AF7" t="str">
            <v/>
          </cell>
          <cell r="AG7" t="str">
            <v/>
          </cell>
          <cell r="AI7" t="str">
            <v/>
          </cell>
          <cell r="AK7" t="str">
            <v/>
          </cell>
          <cell r="AL7" t="str">
            <v/>
          </cell>
          <cell r="AN7" t="str">
            <v/>
          </cell>
          <cell r="AP7" t="str">
            <v/>
          </cell>
          <cell r="AQ7" t="str">
            <v/>
          </cell>
          <cell r="AS7" t="str">
            <v/>
          </cell>
          <cell r="AU7" t="str">
            <v/>
          </cell>
          <cell r="AV7" t="str">
            <v/>
          </cell>
          <cell r="AX7" t="str">
            <v/>
          </cell>
          <cell r="AZ7" t="str">
            <v/>
          </cell>
          <cell r="BA7" t="str">
            <v/>
          </cell>
          <cell r="BC7" t="str">
            <v/>
          </cell>
          <cell r="BE7" t="str">
            <v/>
          </cell>
          <cell r="BF7" t="str">
            <v/>
          </cell>
          <cell r="BH7" t="str">
            <v/>
          </cell>
          <cell r="BJ7" t="str">
            <v/>
          </cell>
          <cell r="BK7" t="str">
            <v/>
          </cell>
          <cell r="BM7" t="str">
            <v/>
          </cell>
          <cell r="BO7" t="str">
            <v/>
          </cell>
          <cell r="BP7" t="str">
            <v/>
          </cell>
          <cell r="BR7" t="str">
            <v/>
          </cell>
          <cell r="BT7" t="str">
            <v/>
          </cell>
          <cell r="BU7" t="str">
            <v/>
          </cell>
          <cell r="BW7" t="str">
            <v/>
          </cell>
        </row>
        <row r="8">
          <cell r="A8">
            <v>3</v>
          </cell>
          <cell r="B8" t="str">
            <v>Heidenreich Jan Ing.</v>
          </cell>
          <cell r="C8" t="str">
            <v>MILO Loštice A</v>
          </cell>
          <cell r="D8">
            <v>670</v>
          </cell>
          <cell r="E8">
            <v>3</v>
          </cell>
          <cell r="G8" t="str">
            <v>Průša Martin</v>
          </cell>
          <cell r="H8" t="str">
            <v>Team Pohoda Mirovice - Sensas</v>
          </cell>
          <cell r="I8">
            <v>1505</v>
          </cell>
          <cell r="J8">
            <v>1</v>
          </cell>
          <cell r="L8" t="str">
            <v/>
          </cell>
          <cell r="M8" t="str">
            <v/>
          </cell>
          <cell r="O8" t="str">
            <v/>
          </cell>
          <cell r="Q8" t="str">
            <v/>
          </cell>
          <cell r="R8" t="str">
            <v/>
          </cell>
          <cell r="T8" t="str">
            <v/>
          </cell>
          <cell r="V8" t="str">
            <v/>
          </cell>
          <cell r="W8" t="str">
            <v/>
          </cell>
          <cell r="Y8" t="str">
            <v/>
          </cell>
          <cell r="AA8" t="str">
            <v/>
          </cell>
          <cell r="AB8" t="str">
            <v/>
          </cell>
          <cell r="AD8" t="str">
            <v/>
          </cell>
          <cell r="AF8" t="str">
            <v/>
          </cell>
          <cell r="AG8" t="str">
            <v/>
          </cell>
          <cell r="AI8" t="str">
            <v/>
          </cell>
          <cell r="AK8" t="str">
            <v/>
          </cell>
          <cell r="AL8" t="str">
            <v/>
          </cell>
          <cell r="AN8" t="str">
            <v/>
          </cell>
          <cell r="AP8" t="str">
            <v/>
          </cell>
          <cell r="AQ8" t="str">
            <v/>
          </cell>
          <cell r="AS8" t="str">
            <v/>
          </cell>
          <cell r="AU8" t="str">
            <v/>
          </cell>
          <cell r="AV8" t="str">
            <v/>
          </cell>
          <cell r="AX8" t="str">
            <v/>
          </cell>
          <cell r="AZ8" t="str">
            <v/>
          </cell>
          <cell r="BA8" t="str">
            <v/>
          </cell>
          <cell r="BC8" t="str">
            <v/>
          </cell>
          <cell r="BE8" t="str">
            <v/>
          </cell>
          <cell r="BF8" t="str">
            <v/>
          </cell>
          <cell r="BH8" t="str">
            <v/>
          </cell>
          <cell r="BJ8" t="str">
            <v/>
          </cell>
          <cell r="BK8" t="str">
            <v/>
          </cell>
          <cell r="BM8" t="str">
            <v/>
          </cell>
          <cell r="BO8" t="str">
            <v/>
          </cell>
          <cell r="BP8" t="str">
            <v/>
          </cell>
          <cell r="BR8" t="str">
            <v/>
          </cell>
          <cell r="BT8" t="str">
            <v/>
          </cell>
          <cell r="BU8" t="str">
            <v/>
          </cell>
          <cell r="BW8" t="str">
            <v/>
          </cell>
        </row>
        <row r="9">
          <cell r="A9">
            <v>4</v>
          </cell>
          <cell r="B9" t="str">
            <v>Jakubčík Roman</v>
          </cell>
          <cell r="C9" t="str">
            <v>MO Hustopeče</v>
          </cell>
          <cell r="D9">
            <v>0</v>
          </cell>
          <cell r="E9">
            <v>7.5</v>
          </cell>
          <cell r="G9" t="str">
            <v>Pavka Martin</v>
          </cell>
          <cell r="H9" t="str">
            <v>MILO Loštice B</v>
          </cell>
          <cell r="I9">
            <v>1060</v>
          </cell>
          <cell r="J9">
            <v>4</v>
          </cell>
          <cell r="L9" t="str">
            <v/>
          </cell>
          <cell r="M9" t="str">
            <v/>
          </cell>
          <cell r="O9" t="str">
            <v/>
          </cell>
          <cell r="Q9" t="str">
            <v/>
          </cell>
          <cell r="R9" t="str">
            <v/>
          </cell>
          <cell r="T9" t="str">
            <v/>
          </cell>
          <cell r="V9" t="str">
            <v/>
          </cell>
          <cell r="W9" t="str">
            <v/>
          </cell>
          <cell r="Y9" t="str">
            <v/>
          </cell>
          <cell r="AA9" t="str">
            <v/>
          </cell>
          <cell r="AB9" t="str">
            <v/>
          </cell>
          <cell r="AD9" t="str">
            <v/>
          </cell>
          <cell r="AF9" t="str">
            <v/>
          </cell>
          <cell r="AG9" t="str">
            <v/>
          </cell>
          <cell r="AI9" t="str">
            <v/>
          </cell>
          <cell r="AK9" t="str">
            <v/>
          </cell>
          <cell r="AL9" t="str">
            <v/>
          </cell>
          <cell r="AN9" t="str">
            <v/>
          </cell>
          <cell r="AP9" t="str">
            <v/>
          </cell>
          <cell r="AQ9" t="str">
            <v/>
          </cell>
          <cell r="AS9" t="str">
            <v/>
          </cell>
          <cell r="AU9" t="str">
            <v/>
          </cell>
          <cell r="AV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E9" t="str">
            <v/>
          </cell>
          <cell r="BF9" t="str">
            <v/>
          </cell>
          <cell r="BH9" t="str">
            <v/>
          </cell>
          <cell r="BJ9" t="str">
            <v/>
          </cell>
          <cell r="BK9" t="str">
            <v/>
          </cell>
          <cell r="BM9" t="str">
            <v/>
          </cell>
          <cell r="BO9" t="str">
            <v/>
          </cell>
          <cell r="BP9" t="str">
            <v/>
          </cell>
          <cell r="BR9" t="str">
            <v/>
          </cell>
          <cell r="BT9" t="str">
            <v/>
          </cell>
          <cell r="BU9" t="str">
            <v/>
          </cell>
          <cell r="BW9" t="str">
            <v/>
          </cell>
        </row>
        <row r="10">
          <cell r="A10">
            <v>5</v>
          </cell>
          <cell r="B10" t="str">
            <v>Valda Martin</v>
          </cell>
          <cell r="C10" t="str">
            <v>MO MRS Třebíč</v>
          </cell>
          <cell r="D10">
            <v>0</v>
          </cell>
          <cell r="E10">
            <v>7.5</v>
          </cell>
          <cell r="G10" t="str">
            <v>Molek Petr</v>
          </cell>
          <cell r="H10" t="str">
            <v>Bramas Karlovy Vary</v>
          </cell>
          <cell r="I10">
            <v>135</v>
          </cell>
          <cell r="J10">
            <v>7</v>
          </cell>
          <cell r="L10" t="str">
            <v/>
          </cell>
          <cell r="M10" t="str">
            <v/>
          </cell>
          <cell r="O10" t="str">
            <v/>
          </cell>
          <cell r="Q10" t="str">
            <v/>
          </cell>
          <cell r="R10" t="str">
            <v/>
          </cell>
          <cell r="T10" t="str">
            <v/>
          </cell>
          <cell r="V10" t="str">
            <v/>
          </cell>
          <cell r="W10" t="str">
            <v/>
          </cell>
          <cell r="Y10" t="str">
            <v/>
          </cell>
          <cell r="AA10" t="str">
            <v/>
          </cell>
          <cell r="AB10" t="str">
            <v/>
          </cell>
          <cell r="AD10" t="str">
            <v/>
          </cell>
          <cell r="AF10" t="str">
            <v/>
          </cell>
          <cell r="AG10" t="str">
            <v/>
          </cell>
          <cell r="AI10" t="str">
            <v/>
          </cell>
          <cell r="AK10" t="str">
            <v/>
          </cell>
          <cell r="AL10" t="str">
            <v/>
          </cell>
          <cell r="AN10" t="str">
            <v/>
          </cell>
          <cell r="AP10" t="str">
            <v/>
          </cell>
          <cell r="AQ10" t="str">
            <v/>
          </cell>
          <cell r="AS10" t="str">
            <v/>
          </cell>
          <cell r="AU10" t="str">
            <v/>
          </cell>
          <cell r="AV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E10" t="str">
            <v/>
          </cell>
          <cell r="BF10" t="str">
            <v/>
          </cell>
          <cell r="BH10" t="str">
            <v/>
          </cell>
          <cell r="BJ10" t="str">
            <v/>
          </cell>
          <cell r="BK10" t="str">
            <v/>
          </cell>
          <cell r="BM10" t="str">
            <v/>
          </cell>
          <cell r="BO10" t="str">
            <v/>
          </cell>
          <cell r="BP10" t="str">
            <v/>
          </cell>
          <cell r="BR10" t="str">
            <v/>
          </cell>
          <cell r="BT10" t="str">
            <v/>
          </cell>
          <cell r="BU10" t="str">
            <v/>
          </cell>
          <cell r="BW10" t="str">
            <v/>
          </cell>
        </row>
        <row r="11">
          <cell r="A11">
            <v>6</v>
          </cell>
          <cell r="B11" t="str">
            <v>Pokorný Roman</v>
          </cell>
          <cell r="C11" t="str">
            <v>MO Nové Strašecí Colmic</v>
          </cell>
          <cell r="D11">
            <v>145</v>
          </cell>
          <cell r="E11">
            <v>4</v>
          </cell>
          <cell r="G11" t="str">
            <v>Bartes Petr</v>
          </cell>
          <cell r="H11" t="str">
            <v>MO Jaroměřice n.R.</v>
          </cell>
          <cell r="I11">
            <v>1105</v>
          </cell>
          <cell r="J11">
            <v>3</v>
          </cell>
          <cell r="L11" t="str">
            <v/>
          </cell>
          <cell r="M11" t="str">
            <v/>
          </cell>
          <cell r="O11" t="str">
            <v/>
          </cell>
          <cell r="Q11" t="str">
            <v/>
          </cell>
          <cell r="R11" t="str">
            <v/>
          </cell>
          <cell r="T11" t="str">
            <v/>
          </cell>
          <cell r="V11" t="str">
            <v/>
          </cell>
          <cell r="W11" t="str">
            <v/>
          </cell>
          <cell r="Y11" t="str">
            <v/>
          </cell>
          <cell r="AA11" t="str">
            <v/>
          </cell>
          <cell r="AB11" t="str">
            <v/>
          </cell>
          <cell r="AD11" t="str">
            <v/>
          </cell>
          <cell r="AF11" t="str">
            <v/>
          </cell>
          <cell r="AG11" t="str">
            <v/>
          </cell>
          <cell r="AI11" t="str">
            <v/>
          </cell>
          <cell r="AK11" t="str">
            <v/>
          </cell>
          <cell r="AL11" t="str">
            <v/>
          </cell>
          <cell r="AN11" t="str">
            <v/>
          </cell>
          <cell r="AP11" t="str">
            <v/>
          </cell>
          <cell r="AQ11" t="str">
            <v/>
          </cell>
          <cell r="AS11" t="str">
            <v/>
          </cell>
          <cell r="AU11" t="str">
            <v/>
          </cell>
          <cell r="AV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E11" t="str">
            <v/>
          </cell>
          <cell r="BF11" t="str">
            <v/>
          </cell>
          <cell r="BH11" t="str">
            <v/>
          </cell>
          <cell r="BJ11" t="str">
            <v/>
          </cell>
          <cell r="BK11" t="str">
            <v/>
          </cell>
          <cell r="BM11" t="str">
            <v/>
          </cell>
          <cell r="BO11" t="str">
            <v/>
          </cell>
          <cell r="BP11" t="str">
            <v/>
          </cell>
          <cell r="BR11" t="str">
            <v/>
          </cell>
          <cell r="BT11" t="str">
            <v/>
          </cell>
          <cell r="BU11" t="str">
            <v/>
          </cell>
          <cell r="BW11" t="str">
            <v/>
          </cell>
        </row>
        <row r="12">
          <cell r="A12">
            <v>7</v>
          </cell>
          <cell r="B12" t="str">
            <v>Řehulka Patrik</v>
          </cell>
          <cell r="C12" t="str">
            <v>Unreal Preston</v>
          </cell>
          <cell r="D12">
            <v>790</v>
          </cell>
          <cell r="E12">
            <v>1</v>
          </cell>
          <cell r="G12" t="str">
            <v>Nováčková Markéta</v>
          </cell>
          <cell r="H12" t="str">
            <v>RSK Cortina -Sensas</v>
          </cell>
          <cell r="I12">
            <v>330</v>
          </cell>
          <cell r="J12">
            <v>5</v>
          </cell>
          <cell r="L12" t="str">
            <v/>
          </cell>
          <cell r="M12" t="str">
            <v/>
          </cell>
          <cell r="O12" t="str">
            <v/>
          </cell>
          <cell r="Q12" t="str">
            <v/>
          </cell>
          <cell r="R12" t="str">
            <v/>
          </cell>
          <cell r="T12" t="str">
            <v/>
          </cell>
          <cell r="V12" t="str">
            <v/>
          </cell>
          <cell r="W12" t="str">
            <v/>
          </cell>
          <cell r="Y12" t="str">
            <v/>
          </cell>
          <cell r="AA12" t="str">
            <v/>
          </cell>
          <cell r="AB12" t="str">
            <v/>
          </cell>
          <cell r="AD12" t="str">
            <v/>
          </cell>
          <cell r="AF12" t="str">
            <v/>
          </cell>
          <cell r="AG12" t="str">
            <v/>
          </cell>
          <cell r="AI12" t="str">
            <v/>
          </cell>
          <cell r="AK12" t="str">
            <v/>
          </cell>
          <cell r="AL12" t="str">
            <v/>
          </cell>
          <cell r="AN12" t="str">
            <v/>
          </cell>
          <cell r="AP12" t="str">
            <v/>
          </cell>
          <cell r="AQ12" t="str">
            <v/>
          </cell>
          <cell r="AS12" t="str">
            <v/>
          </cell>
          <cell r="AU12" t="str">
            <v/>
          </cell>
          <cell r="AV12" t="str">
            <v/>
          </cell>
          <cell r="AX12" t="str">
            <v/>
          </cell>
          <cell r="AZ12" t="str">
            <v/>
          </cell>
          <cell r="BA12" t="str">
            <v/>
          </cell>
          <cell r="BC12" t="str">
            <v/>
          </cell>
          <cell r="BE12" t="str">
            <v/>
          </cell>
          <cell r="BF12" t="str">
            <v/>
          </cell>
          <cell r="BH12" t="str">
            <v/>
          </cell>
          <cell r="BJ12" t="str">
            <v/>
          </cell>
          <cell r="BK12" t="str">
            <v/>
          </cell>
          <cell r="BM12" t="str">
            <v/>
          </cell>
          <cell r="BO12" t="str">
            <v/>
          </cell>
          <cell r="BP12" t="str">
            <v/>
          </cell>
          <cell r="BR12" t="str">
            <v/>
          </cell>
          <cell r="BT12" t="str">
            <v/>
          </cell>
          <cell r="BU12" t="str">
            <v/>
          </cell>
          <cell r="BW12" t="str">
            <v/>
          </cell>
        </row>
        <row r="13">
          <cell r="A13">
            <v>8</v>
          </cell>
          <cell r="B13" t="str">
            <v>Pospíšil Radek</v>
          </cell>
          <cell r="C13" t="str">
            <v>MILO Loštice B</v>
          </cell>
          <cell r="D13">
            <v>0</v>
          </cell>
          <cell r="E13">
            <v>7.5</v>
          </cell>
          <cell r="G13" t="str">
            <v>Doležal Pavel Ing.</v>
          </cell>
          <cell r="H13" t="str">
            <v>MILO Loštice C</v>
          </cell>
          <cell r="I13">
            <v>30</v>
          </cell>
          <cell r="J13">
            <v>8</v>
          </cell>
          <cell r="L13" t="str">
            <v/>
          </cell>
          <cell r="M13" t="str">
            <v/>
          </cell>
          <cell r="O13" t="str">
            <v/>
          </cell>
          <cell r="Q13" t="str">
            <v/>
          </cell>
          <cell r="R13" t="str">
            <v/>
          </cell>
          <cell r="T13" t="str">
            <v/>
          </cell>
          <cell r="V13" t="str">
            <v/>
          </cell>
          <cell r="W13" t="str">
            <v/>
          </cell>
          <cell r="Y13" t="str">
            <v/>
          </cell>
          <cell r="AA13" t="str">
            <v/>
          </cell>
          <cell r="AB13" t="str">
            <v/>
          </cell>
          <cell r="AD13" t="str">
            <v/>
          </cell>
          <cell r="AF13" t="str">
            <v/>
          </cell>
          <cell r="AG13" t="str">
            <v/>
          </cell>
          <cell r="AI13" t="str">
            <v/>
          </cell>
          <cell r="AK13" t="str">
            <v/>
          </cell>
          <cell r="AL13" t="str">
            <v/>
          </cell>
          <cell r="AN13" t="str">
            <v/>
          </cell>
          <cell r="AP13" t="str">
            <v/>
          </cell>
          <cell r="AQ13" t="str">
            <v/>
          </cell>
          <cell r="AS13" t="str">
            <v/>
          </cell>
          <cell r="AU13" t="str">
            <v/>
          </cell>
          <cell r="AV13" t="str">
            <v/>
          </cell>
          <cell r="AX13" t="str">
            <v/>
          </cell>
          <cell r="AZ13" t="str">
            <v/>
          </cell>
          <cell r="BA13" t="str">
            <v/>
          </cell>
          <cell r="BC13" t="str">
            <v/>
          </cell>
          <cell r="BE13" t="str">
            <v/>
          </cell>
          <cell r="BF13" t="str">
            <v/>
          </cell>
          <cell r="BH13" t="str">
            <v/>
          </cell>
          <cell r="BJ13" t="str">
            <v/>
          </cell>
          <cell r="BK13" t="str">
            <v/>
          </cell>
          <cell r="BM13" t="str">
            <v/>
          </cell>
          <cell r="BO13" t="str">
            <v/>
          </cell>
          <cell r="BP13" t="str">
            <v/>
          </cell>
          <cell r="BR13" t="str">
            <v/>
          </cell>
          <cell r="BT13" t="str">
            <v/>
          </cell>
          <cell r="BU13" t="str">
            <v/>
          </cell>
          <cell r="BW13" t="str">
            <v/>
          </cell>
        </row>
        <row r="14">
          <cell r="A14">
            <v>9</v>
          </cell>
          <cell r="B14" t="str">
            <v>Maštera Václav</v>
          </cell>
          <cell r="C14" t="str">
            <v>MILO Loštice C</v>
          </cell>
          <cell r="D14">
            <v>0</v>
          </cell>
          <cell r="E14">
            <v>7.5</v>
          </cell>
          <cell r="G14" t="str">
            <v>Čejda Milan</v>
          </cell>
          <cell r="H14" t="str">
            <v>MILO Loštice C</v>
          </cell>
          <cell r="I14">
            <v>185</v>
          </cell>
          <cell r="J14">
            <v>6</v>
          </cell>
          <cell r="L14" t="str">
            <v/>
          </cell>
          <cell r="M14" t="str">
            <v/>
          </cell>
          <cell r="O14" t="str">
            <v/>
          </cell>
          <cell r="Q14" t="str">
            <v/>
          </cell>
          <cell r="R14" t="str">
            <v/>
          </cell>
          <cell r="T14" t="str">
            <v/>
          </cell>
          <cell r="V14" t="str">
            <v/>
          </cell>
          <cell r="W14" t="str">
            <v/>
          </cell>
          <cell r="Y14" t="str">
            <v/>
          </cell>
          <cell r="AA14" t="str">
            <v/>
          </cell>
          <cell r="AB14" t="str">
            <v/>
          </cell>
          <cell r="AD14" t="str">
            <v/>
          </cell>
          <cell r="AF14" t="str">
            <v/>
          </cell>
          <cell r="AG14" t="str">
            <v/>
          </cell>
          <cell r="AI14" t="str">
            <v/>
          </cell>
          <cell r="AK14" t="str">
            <v/>
          </cell>
          <cell r="AL14" t="str">
            <v/>
          </cell>
          <cell r="AN14" t="str">
            <v/>
          </cell>
          <cell r="AP14" t="str">
            <v/>
          </cell>
          <cell r="AQ14" t="str">
            <v/>
          </cell>
          <cell r="AS14" t="str">
            <v/>
          </cell>
          <cell r="AU14" t="str">
            <v/>
          </cell>
          <cell r="AV14" t="str">
            <v/>
          </cell>
          <cell r="AX14" t="str">
            <v/>
          </cell>
          <cell r="AZ14" t="str">
            <v/>
          </cell>
          <cell r="BA14" t="str">
            <v/>
          </cell>
          <cell r="BC14" t="str">
            <v/>
          </cell>
          <cell r="BE14" t="str">
            <v/>
          </cell>
          <cell r="BF14" t="str">
            <v/>
          </cell>
          <cell r="BH14" t="str">
            <v/>
          </cell>
          <cell r="BJ14" t="str">
            <v/>
          </cell>
          <cell r="BK14" t="str">
            <v/>
          </cell>
          <cell r="BM14" t="str">
            <v/>
          </cell>
          <cell r="BO14" t="str">
            <v/>
          </cell>
          <cell r="BP14" t="str">
            <v/>
          </cell>
          <cell r="BR14" t="str">
            <v/>
          </cell>
          <cell r="BT14" t="str">
            <v/>
          </cell>
          <cell r="BU14" t="str">
            <v/>
          </cell>
          <cell r="BW14" t="str">
            <v/>
          </cell>
        </row>
        <row r="15">
          <cell r="A15">
            <v>10</v>
          </cell>
          <cell r="B15" t="str">
            <v>Hlaflant Zdeněk</v>
          </cell>
          <cell r="C15" t="str">
            <v>Unreal Preston</v>
          </cell>
          <cell r="D15">
            <v>0</v>
          </cell>
          <cell r="E15">
            <v>7.5</v>
          </cell>
          <cell r="G15" t="str">
            <v/>
          </cell>
          <cell r="H15" t="str">
            <v/>
          </cell>
          <cell r="J15" t="str">
            <v/>
          </cell>
          <cell r="L15" t="str">
            <v/>
          </cell>
          <cell r="M15" t="str">
            <v/>
          </cell>
          <cell r="O15" t="str">
            <v/>
          </cell>
          <cell r="Q15" t="str">
            <v/>
          </cell>
          <cell r="R15" t="str">
            <v/>
          </cell>
          <cell r="T15" t="str">
            <v/>
          </cell>
          <cell r="V15" t="str">
            <v/>
          </cell>
          <cell r="W15" t="str">
            <v/>
          </cell>
          <cell r="Y15" t="str">
            <v/>
          </cell>
          <cell r="AA15" t="str">
            <v/>
          </cell>
          <cell r="AB15" t="str">
            <v/>
          </cell>
          <cell r="AD15" t="str">
            <v/>
          </cell>
          <cell r="AF15" t="str">
            <v/>
          </cell>
          <cell r="AG15" t="str">
            <v/>
          </cell>
          <cell r="AI15" t="str">
            <v/>
          </cell>
          <cell r="AK15" t="str">
            <v/>
          </cell>
          <cell r="AL15" t="str">
            <v/>
          </cell>
          <cell r="AN15" t="str">
            <v/>
          </cell>
          <cell r="AP15" t="str">
            <v/>
          </cell>
          <cell r="AQ15" t="str">
            <v/>
          </cell>
          <cell r="AS15" t="str">
            <v/>
          </cell>
          <cell r="AU15" t="str">
            <v/>
          </cell>
          <cell r="AV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E15" t="str">
            <v/>
          </cell>
          <cell r="BF15" t="str">
            <v/>
          </cell>
          <cell r="BH15" t="str">
            <v/>
          </cell>
          <cell r="BJ15" t="str">
            <v/>
          </cell>
          <cell r="BK15" t="str">
            <v/>
          </cell>
          <cell r="BM15" t="str">
            <v/>
          </cell>
          <cell r="BO15" t="str">
            <v/>
          </cell>
          <cell r="BP15" t="str">
            <v/>
          </cell>
          <cell r="BR15" t="str">
            <v/>
          </cell>
          <cell r="BT15" t="str">
            <v/>
          </cell>
          <cell r="BU15" t="str">
            <v/>
          </cell>
          <cell r="BW15" t="str">
            <v/>
          </cell>
        </row>
        <row r="16">
          <cell r="A16">
            <v>11</v>
          </cell>
          <cell r="B16" t="str">
            <v/>
          </cell>
          <cell r="C16" t="str">
            <v/>
          </cell>
          <cell r="E16" t="str">
            <v/>
          </cell>
          <cell r="G16" t="str">
            <v/>
          </cell>
          <cell r="H16" t="str">
            <v/>
          </cell>
          <cell r="J16" t="str">
            <v/>
          </cell>
          <cell r="L16" t="str">
            <v/>
          </cell>
          <cell r="M16" t="str">
            <v/>
          </cell>
          <cell r="O16" t="str">
            <v/>
          </cell>
          <cell r="Q16" t="str">
            <v/>
          </cell>
          <cell r="R16" t="str">
            <v/>
          </cell>
          <cell r="T16" t="str">
            <v/>
          </cell>
          <cell r="V16" t="str">
            <v/>
          </cell>
          <cell r="W16" t="str">
            <v/>
          </cell>
          <cell r="Y16" t="str">
            <v/>
          </cell>
          <cell r="AA16" t="str">
            <v/>
          </cell>
          <cell r="AB16" t="str">
            <v/>
          </cell>
          <cell r="AD16" t="str">
            <v/>
          </cell>
          <cell r="AF16" t="str">
            <v/>
          </cell>
          <cell r="AG16" t="str">
            <v/>
          </cell>
          <cell r="AI16" t="str">
            <v/>
          </cell>
          <cell r="AK16" t="str">
            <v/>
          </cell>
          <cell r="AL16" t="str">
            <v/>
          </cell>
          <cell r="AN16" t="str">
            <v/>
          </cell>
          <cell r="AP16" t="str">
            <v/>
          </cell>
          <cell r="AQ16" t="str">
            <v/>
          </cell>
          <cell r="AS16" t="str">
            <v/>
          </cell>
          <cell r="AU16" t="str">
            <v/>
          </cell>
          <cell r="AV16" t="str">
            <v/>
          </cell>
          <cell r="AX16" t="str">
            <v/>
          </cell>
          <cell r="AZ16" t="str">
            <v/>
          </cell>
          <cell r="BA16" t="str">
            <v/>
          </cell>
          <cell r="BC16" t="str">
            <v/>
          </cell>
          <cell r="BE16" t="str">
            <v/>
          </cell>
          <cell r="BF16" t="str">
            <v/>
          </cell>
          <cell r="BH16" t="str">
            <v/>
          </cell>
          <cell r="BJ16" t="str">
            <v/>
          </cell>
          <cell r="BK16" t="str">
            <v/>
          </cell>
          <cell r="BM16" t="str">
            <v/>
          </cell>
          <cell r="BO16" t="str">
            <v/>
          </cell>
          <cell r="BP16" t="str">
            <v/>
          </cell>
          <cell r="BR16" t="str">
            <v/>
          </cell>
          <cell r="BT16" t="str">
            <v/>
          </cell>
          <cell r="BU16" t="str">
            <v/>
          </cell>
          <cell r="BW16" t="str">
            <v/>
          </cell>
        </row>
        <row r="17">
          <cell r="A17">
            <v>12</v>
          </cell>
          <cell r="B17" t="str">
            <v/>
          </cell>
          <cell r="C17" t="str">
            <v/>
          </cell>
          <cell r="E17" t="str">
            <v/>
          </cell>
          <cell r="G17" t="str">
            <v/>
          </cell>
          <cell r="H17" t="str">
            <v/>
          </cell>
          <cell r="J17" t="str">
            <v/>
          </cell>
          <cell r="L17" t="str">
            <v/>
          </cell>
          <cell r="M17" t="str">
            <v/>
          </cell>
          <cell r="O17" t="str">
            <v/>
          </cell>
          <cell r="Q17" t="str">
            <v/>
          </cell>
          <cell r="R17" t="str">
            <v/>
          </cell>
          <cell r="T17" t="str">
            <v/>
          </cell>
          <cell r="V17" t="str">
            <v/>
          </cell>
          <cell r="W17" t="str">
            <v/>
          </cell>
          <cell r="Y17" t="str">
            <v/>
          </cell>
          <cell r="AA17" t="str">
            <v/>
          </cell>
          <cell r="AB17" t="str">
            <v/>
          </cell>
          <cell r="AD17" t="str">
            <v/>
          </cell>
          <cell r="AF17" t="str">
            <v/>
          </cell>
          <cell r="AG17" t="str">
            <v/>
          </cell>
          <cell r="AI17" t="str">
            <v/>
          </cell>
          <cell r="AK17" t="str">
            <v/>
          </cell>
          <cell r="AL17" t="str">
            <v/>
          </cell>
          <cell r="AN17" t="str">
            <v/>
          </cell>
          <cell r="AP17" t="str">
            <v/>
          </cell>
          <cell r="AQ17" t="str">
            <v/>
          </cell>
          <cell r="AS17" t="str">
            <v/>
          </cell>
          <cell r="AU17" t="str">
            <v/>
          </cell>
          <cell r="AV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E17" t="str">
            <v/>
          </cell>
          <cell r="BF17" t="str">
            <v/>
          </cell>
          <cell r="BH17" t="str">
            <v/>
          </cell>
          <cell r="BJ17" t="str">
            <v/>
          </cell>
          <cell r="BK17" t="str">
            <v/>
          </cell>
          <cell r="BM17" t="str">
            <v/>
          </cell>
          <cell r="BO17" t="str">
            <v/>
          </cell>
          <cell r="BP17" t="str">
            <v/>
          </cell>
          <cell r="BR17" t="str">
            <v/>
          </cell>
          <cell r="BT17" t="str">
            <v/>
          </cell>
          <cell r="BU17" t="str">
            <v/>
          </cell>
          <cell r="BW17" t="str">
            <v/>
          </cell>
        </row>
        <row r="18">
          <cell r="A18">
            <v>13</v>
          </cell>
          <cell r="B18" t="str">
            <v/>
          </cell>
          <cell r="C18" t="str">
            <v/>
          </cell>
          <cell r="E18" t="str">
            <v/>
          </cell>
          <cell r="G18" t="str">
            <v/>
          </cell>
          <cell r="H18" t="str">
            <v/>
          </cell>
          <cell r="J18" t="str">
            <v/>
          </cell>
          <cell r="L18" t="str">
            <v/>
          </cell>
          <cell r="M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V18" t="str">
            <v/>
          </cell>
          <cell r="W18" t="str">
            <v/>
          </cell>
          <cell r="Y18" t="str">
            <v/>
          </cell>
          <cell r="AA18" t="str">
            <v/>
          </cell>
          <cell r="AB18" t="str">
            <v/>
          </cell>
          <cell r="AD18" t="str">
            <v/>
          </cell>
          <cell r="AF18" t="str">
            <v/>
          </cell>
          <cell r="AG18" t="str">
            <v/>
          </cell>
          <cell r="AI18" t="str">
            <v/>
          </cell>
          <cell r="AK18" t="str">
            <v/>
          </cell>
          <cell r="AL18" t="str">
            <v/>
          </cell>
          <cell r="AN18" t="str">
            <v/>
          </cell>
          <cell r="AP18" t="str">
            <v/>
          </cell>
          <cell r="AQ18" t="str">
            <v/>
          </cell>
          <cell r="AS18" t="str">
            <v/>
          </cell>
          <cell r="AU18" t="str">
            <v/>
          </cell>
          <cell r="AV18" t="str">
            <v/>
          </cell>
          <cell r="AX18" t="str">
            <v/>
          </cell>
          <cell r="AZ18" t="str">
            <v/>
          </cell>
          <cell r="BA18" t="str">
            <v/>
          </cell>
          <cell r="BC18" t="str">
            <v/>
          </cell>
          <cell r="BE18" t="str">
            <v/>
          </cell>
          <cell r="BF18" t="str">
            <v/>
          </cell>
          <cell r="BH18" t="str">
            <v/>
          </cell>
          <cell r="BJ18" t="str">
            <v/>
          </cell>
          <cell r="BK18" t="str">
            <v/>
          </cell>
          <cell r="BM18" t="str">
            <v/>
          </cell>
          <cell r="BO18" t="str">
            <v/>
          </cell>
          <cell r="BP18" t="str">
            <v/>
          </cell>
          <cell r="BR18" t="str">
            <v/>
          </cell>
          <cell r="BT18" t="str">
            <v/>
          </cell>
          <cell r="BU18" t="str">
            <v/>
          </cell>
          <cell r="BW18" t="str">
            <v/>
          </cell>
        </row>
        <row r="19">
          <cell r="A19">
            <v>14</v>
          </cell>
          <cell r="B19" t="str">
            <v/>
          </cell>
          <cell r="C19" t="str">
            <v/>
          </cell>
          <cell r="E19" t="str">
            <v/>
          </cell>
          <cell r="G19" t="str">
            <v/>
          </cell>
          <cell r="H19" t="str">
            <v/>
          </cell>
          <cell r="J19" t="str">
            <v/>
          </cell>
          <cell r="L19" t="str">
            <v/>
          </cell>
          <cell r="M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V19" t="str">
            <v/>
          </cell>
          <cell r="W19" t="str">
            <v/>
          </cell>
          <cell r="Y19" t="str">
            <v/>
          </cell>
          <cell r="AA19" t="str">
            <v/>
          </cell>
          <cell r="AB19" t="str">
            <v/>
          </cell>
          <cell r="AD19" t="str">
            <v/>
          </cell>
          <cell r="AF19" t="str">
            <v/>
          </cell>
          <cell r="AG19" t="str">
            <v/>
          </cell>
          <cell r="AI19" t="str">
            <v/>
          </cell>
          <cell r="AK19" t="str">
            <v/>
          </cell>
          <cell r="AL19" t="str">
            <v/>
          </cell>
          <cell r="AN19" t="str">
            <v/>
          </cell>
          <cell r="AP19" t="str">
            <v/>
          </cell>
          <cell r="AQ19" t="str">
            <v/>
          </cell>
          <cell r="AS19" t="str">
            <v/>
          </cell>
          <cell r="AU19" t="str">
            <v/>
          </cell>
          <cell r="AV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/>
          </cell>
          <cell r="BE19" t="str">
            <v/>
          </cell>
          <cell r="BF19" t="str">
            <v/>
          </cell>
          <cell r="BH19" t="str">
            <v/>
          </cell>
          <cell r="BJ19" t="str">
            <v/>
          </cell>
          <cell r="BK19" t="str">
            <v/>
          </cell>
          <cell r="BM19" t="str">
            <v/>
          </cell>
          <cell r="BO19" t="str">
            <v/>
          </cell>
          <cell r="BP19" t="str">
            <v/>
          </cell>
          <cell r="BR19" t="str">
            <v/>
          </cell>
          <cell r="BT19" t="str">
            <v/>
          </cell>
          <cell r="BU19" t="str">
            <v/>
          </cell>
          <cell r="BW19" t="str">
            <v/>
          </cell>
        </row>
        <row r="20">
          <cell r="A20">
            <v>15</v>
          </cell>
          <cell r="B20" t="str">
            <v/>
          </cell>
          <cell r="C20" t="str">
            <v/>
          </cell>
          <cell r="E20" t="str">
            <v/>
          </cell>
          <cell r="G20" t="str">
            <v/>
          </cell>
          <cell r="H20" t="str">
            <v/>
          </cell>
          <cell r="J20" t="str">
            <v/>
          </cell>
          <cell r="L20" t="str">
            <v/>
          </cell>
          <cell r="M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V20" t="str">
            <v/>
          </cell>
          <cell r="W20" t="str">
            <v/>
          </cell>
          <cell r="Y20" t="str">
            <v/>
          </cell>
          <cell r="AA20" t="str">
            <v/>
          </cell>
          <cell r="AB20" t="str">
            <v/>
          </cell>
          <cell r="AD20" t="str">
            <v/>
          </cell>
          <cell r="AF20" t="str">
            <v/>
          </cell>
          <cell r="AG20" t="str">
            <v/>
          </cell>
          <cell r="AI20" t="str">
            <v/>
          </cell>
          <cell r="AK20" t="str">
            <v/>
          </cell>
          <cell r="AL20" t="str">
            <v/>
          </cell>
          <cell r="AN20" t="str">
            <v/>
          </cell>
          <cell r="AP20" t="str">
            <v/>
          </cell>
          <cell r="AQ20" t="str">
            <v/>
          </cell>
          <cell r="AS20" t="str">
            <v/>
          </cell>
          <cell r="AU20" t="str">
            <v/>
          </cell>
          <cell r="AV20" t="str">
            <v/>
          </cell>
          <cell r="AX20" t="str">
            <v/>
          </cell>
          <cell r="AZ20" t="str">
            <v/>
          </cell>
          <cell r="BA20" t="str">
            <v/>
          </cell>
          <cell r="BC20" t="str">
            <v/>
          </cell>
          <cell r="BE20" t="str">
            <v/>
          </cell>
          <cell r="BF20" t="str">
            <v/>
          </cell>
          <cell r="BH20" t="str">
            <v/>
          </cell>
          <cell r="BJ20" t="str">
            <v/>
          </cell>
          <cell r="BK20" t="str">
            <v/>
          </cell>
          <cell r="BM20" t="str">
            <v/>
          </cell>
          <cell r="BO20" t="str">
            <v/>
          </cell>
          <cell r="BP20" t="str">
            <v/>
          </cell>
          <cell r="BR20" t="str">
            <v/>
          </cell>
          <cell r="BT20" t="str">
            <v/>
          </cell>
          <cell r="BU20" t="str">
            <v/>
          </cell>
          <cell r="BW20" t="str">
            <v/>
          </cell>
        </row>
        <row r="21">
          <cell r="A21">
            <v>16</v>
          </cell>
          <cell r="B21" t="str">
            <v/>
          </cell>
          <cell r="C21" t="str">
            <v/>
          </cell>
          <cell r="E21" t="str">
            <v/>
          </cell>
          <cell r="G21" t="str">
            <v/>
          </cell>
          <cell r="H21" t="str">
            <v/>
          </cell>
          <cell r="J21" t="str">
            <v/>
          </cell>
          <cell r="L21" t="str">
            <v/>
          </cell>
          <cell r="M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V21" t="str">
            <v/>
          </cell>
          <cell r="W21" t="str">
            <v/>
          </cell>
          <cell r="Y21" t="str">
            <v/>
          </cell>
          <cell r="AA21" t="str">
            <v/>
          </cell>
          <cell r="AB21" t="str">
            <v/>
          </cell>
          <cell r="AD21" t="str">
            <v/>
          </cell>
          <cell r="AF21" t="str">
            <v/>
          </cell>
          <cell r="AG21" t="str">
            <v/>
          </cell>
          <cell r="AI21" t="str">
            <v/>
          </cell>
          <cell r="AK21" t="str">
            <v/>
          </cell>
          <cell r="AL21" t="str">
            <v/>
          </cell>
          <cell r="AN21" t="str">
            <v/>
          </cell>
          <cell r="AP21" t="str">
            <v/>
          </cell>
          <cell r="AQ21" t="str">
            <v/>
          </cell>
          <cell r="AS21" t="str">
            <v/>
          </cell>
          <cell r="AU21" t="str">
            <v/>
          </cell>
          <cell r="AV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E21" t="str">
            <v/>
          </cell>
          <cell r="BF21" t="str">
            <v/>
          </cell>
          <cell r="BH21" t="str">
            <v/>
          </cell>
          <cell r="BJ21" t="str">
            <v/>
          </cell>
          <cell r="BK21" t="str">
            <v/>
          </cell>
          <cell r="BM21" t="str">
            <v/>
          </cell>
          <cell r="BO21" t="str">
            <v/>
          </cell>
          <cell r="BP21" t="str">
            <v/>
          </cell>
          <cell r="BR21" t="str">
            <v/>
          </cell>
          <cell r="BT21" t="str">
            <v/>
          </cell>
          <cell r="BU21" t="str">
            <v/>
          </cell>
          <cell r="BW21" t="str">
            <v/>
          </cell>
        </row>
        <row r="22">
          <cell r="A22">
            <v>17</v>
          </cell>
          <cell r="B22" t="str">
            <v/>
          </cell>
          <cell r="C22" t="str">
            <v/>
          </cell>
          <cell r="E22" t="str">
            <v/>
          </cell>
          <cell r="G22" t="str">
            <v/>
          </cell>
          <cell r="H22" t="str">
            <v/>
          </cell>
          <cell r="J22" t="str">
            <v/>
          </cell>
          <cell r="L22" t="str">
            <v/>
          </cell>
          <cell r="M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V22" t="str">
            <v/>
          </cell>
          <cell r="W22" t="str">
            <v/>
          </cell>
          <cell r="Y22" t="str">
            <v/>
          </cell>
          <cell r="AA22" t="str">
            <v/>
          </cell>
          <cell r="AB22" t="str">
            <v/>
          </cell>
          <cell r="AD22" t="str">
            <v/>
          </cell>
          <cell r="AF22" t="str">
            <v/>
          </cell>
          <cell r="AG22" t="str">
            <v/>
          </cell>
          <cell r="AI22" t="str">
            <v/>
          </cell>
          <cell r="AK22" t="str">
            <v/>
          </cell>
          <cell r="AL22" t="str">
            <v/>
          </cell>
          <cell r="AN22" t="str">
            <v/>
          </cell>
          <cell r="AP22" t="str">
            <v/>
          </cell>
          <cell r="AQ22" t="str">
            <v/>
          </cell>
          <cell r="AS22" t="str">
            <v/>
          </cell>
          <cell r="AU22" t="str">
            <v/>
          </cell>
          <cell r="AV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E22" t="str">
            <v/>
          </cell>
          <cell r="BF22" t="str">
            <v/>
          </cell>
          <cell r="BH22" t="str">
            <v/>
          </cell>
          <cell r="BJ22" t="str">
            <v/>
          </cell>
          <cell r="BK22" t="str">
            <v/>
          </cell>
          <cell r="BM22" t="str">
            <v/>
          </cell>
          <cell r="BO22" t="str">
            <v/>
          </cell>
          <cell r="BP22" t="str">
            <v/>
          </cell>
          <cell r="BR22" t="str">
            <v/>
          </cell>
          <cell r="BT22" t="str">
            <v/>
          </cell>
          <cell r="BU22" t="str">
            <v/>
          </cell>
          <cell r="BW22" t="str">
            <v/>
          </cell>
        </row>
        <row r="23">
          <cell r="A23">
            <v>18</v>
          </cell>
          <cell r="B23" t="str">
            <v/>
          </cell>
          <cell r="C23" t="str">
            <v/>
          </cell>
          <cell r="E23" t="str">
            <v/>
          </cell>
          <cell r="G23" t="str">
            <v/>
          </cell>
          <cell r="H23" t="str">
            <v/>
          </cell>
          <cell r="J23" t="str">
            <v/>
          </cell>
          <cell r="L23" t="str">
            <v/>
          </cell>
          <cell r="M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V23" t="str">
            <v/>
          </cell>
          <cell r="W23" t="str">
            <v/>
          </cell>
          <cell r="Y23" t="str">
            <v/>
          </cell>
          <cell r="AA23" t="str">
            <v/>
          </cell>
          <cell r="AB23" t="str">
            <v/>
          </cell>
          <cell r="AD23" t="str">
            <v/>
          </cell>
          <cell r="AF23" t="str">
            <v/>
          </cell>
          <cell r="AG23" t="str">
            <v/>
          </cell>
          <cell r="AI23" t="str">
            <v/>
          </cell>
          <cell r="AK23" t="str">
            <v/>
          </cell>
          <cell r="AL23" t="str">
            <v/>
          </cell>
          <cell r="AN23" t="str">
            <v/>
          </cell>
          <cell r="AP23" t="str">
            <v/>
          </cell>
          <cell r="AQ23" t="str">
            <v/>
          </cell>
          <cell r="AS23" t="str">
            <v/>
          </cell>
          <cell r="AU23" t="str">
            <v/>
          </cell>
          <cell r="AV23" t="str">
            <v/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E23" t="str">
            <v/>
          </cell>
          <cell r="BF23" t="str">
            <v/>
          </cell>
          <cell r="BH23" t="str">
            <v/>
          </cell>
          <cell r="BJ23" t="str">
            <v/>
          </cell>
          <cell r="BK23" t="str">
            <v/>
          </cell>
          <cell r="BM23" t="str">
            <v/>
          </cell>
          <cell r="BO23" t="str">
            <v/>
          </cell>
          <cell r="BP23" t="str">
            <v/>
          </cell>
          <cell r="BR23" t="str">
            <v/>
          </cell>
          <cell r="BT23" t="str">
            <v/>
          </cell>
          <cell r="BU23" t="str">
            <v/>
          </cell>
          <cell r="BW23" t="str">
            <v/>
          </cell>
        </row>
        <row r="24">
          <cell r="A24">
            <v>19</v>
          </cell>
          <cell r="B24" t="str">
            <v/>
          </cell>
          <cell r="C24" t="str">
            <v/>
          </cell>
          <cell r="E24" t="str">
            <v/>
          </cell>
          <cell r="G24" t="str">
            <v/>
          </cell>
          <cell r="H24" t="str">
            <v/>
          </cell>
          <cell r="J24" t="str">
            <v/>
          </cell>
          <cell r="L24" t="str">
            <v/>
          </cell>
          <cell r="M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V24" t="str">
            <v/>
          </cell>
          <cell r="W24" t="str">
            <v/>
          </cell>
          <cell r="Y24" t="str">
            <v/>
          </cell>
          <cell r="AA24" t="str">
            <v/>
          </cell>
          <cell r="AB24" t="str">
            <v/>
          </cell>
          <cell r="AD24" t="str">
            <v/>
          </cell>
          <cell r="AF24" t="str">
            <v/>
          </cell>
          <cell r="AG24" t="str">
            <v/>
          </cell>
          <cell r="AI24" t="str">
            <v/>
          </cell>
          <cell r="AK24" t="str">
            <v/>
          </cell>
          <cell r="AL24" t="str">
            <v/>
          </cell>
          <cell r="AN24" t="str">
            <v/>
          </cell>
          <cell r="AP24" t="str">
            <v/>
          </cell>
          <cell r="AQ24" t="str">
            <v/>
          </cell>
          <cell r="AS24" t="str">
            <v/>
          </cell>
          <cell r="AU24" t="str">
            <v/>
          </cell>
          <cell r="AV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/>
          </cell>
          <cell r="BE24" t="str">
            <v/>
          </cell>
          <cell r="BF24" t="str">
            <v/>
          </cell>
          <cell r="BH24" t="str">
            <v/>
          </cell>
          <cell r="BJ24" t="str">
            <v/>
          </cell>
          <cell r="BK24" t="str">
            <v/>
          </cell>
          <cell r="BM24" t="str">
            <v/>
          </cell>
          <cell r="BO24" t="str">
            <v/>
          </cell>
          <cell r="BP24" t="str">
            <v/>
          </cell>
          <cell r="BR24" t="str">
            <v/>
          </cell>
          <cell r="BT24" t="str">
            <v/>
          </cell>
          <cell r="BU24" t="str">
            <v/>
          </cell>
          <cell r="BW24" t="str">
            <v/>
          </cell>
        </row>
        <row r="25">
          <cell r="A25">
            <v>20</v>
          </cell>
          <cell r="B25" t="str">
            <v/>
          </cell>
          <cell r="C25" t="str">
            <v/>
          </cell>
          <cell r="E25" t="str">
            <v/>
          </cell>
          <cell r="G25" t="str">
            <v/>
          </cell>
          <cell r="H25" t="str">
            <v/>
          </cell>
          <cell r="J25" t="str">
            <v/>
          </cell>
          <cell r="L25" t="str">
            <v/>
          </cell>
          <cell r="M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V25" t="str">
            <v/>
          </cell>
          <cell r="W25" t="str">
            <v/>
          </cell>
          <cell r="Y25" t="str">
            <v/>
          </cell>
          <cell r="AA25" t="str">
            <v/>
          </cell>
          <cell r="AB25" t="str">
            <v/>
          </cell>
          <cell r="AD25" t="str">
            <v/>
          </cell>
          <cell r="AF25" t="str">
            <v/>
          </cell>
          <cell r="AG25" t="str">
            <v/>
          </cell>
          <cell r="AI25" t="str">
            <v/>
          </cell>
          <cell r="AK25" t="str">
            <v/>
          </cell>
          <cell r="AL25" t="str">
            <v/>
          </cell>
          <cell r="AN25" t="str">
            <v/>
          </cell>
          <cell r="AP25" t="str">
            <v/>
          </cell>
          <cell r="AQ25" t="str">
            <v/>
          </cell>
          <cell r="AS25" t="str">
            <v/>
          </cell>
          <cell r="AU25" t="str">
            <v/>
          </cell>
          <cell r="AV25" t="str">
            <v/>
          </cell>
          <cell r="AX25" t="str">
            <v/>
          </cell>
          <cell r="AZ25" t="str">
            <v/>
          </cell>
          <cell r="BA25" t="str">
            <v/>
          </cell>
          <cell r="BC25" t="str">
            <v/>
          </cell>
          <cell r="BE25" t="str">
            <v/>
          </cell>
          <cell r="BF25" t="str">
            <v/>
          </cell>
          <cell r="BH25" t="str">
            <v/>
          </cell>
          <cell r="BJ25" t="str">
            <v/>
          </cell>
          <cell r="BK25" t="str">
            <v/>
          </cell>
          <cell r="BM25" t="str">
            <v/>
          </cell>
          <cell r="BO25" t="str">
            <v/>
          </cell>
          <cell r="BP25" t="str">
            <v/>
          </cell>
          <cell r="BR25" t="str">
            <v/>
          </cell>
          <cell r="BT25" t="str">
            <v/>
          </cell>
          <cell r="BU25" t="str">
            <v/>
          </cell>
          <cell r="BW25" t="str">
            <v/>
          </cell>
        </row>
        <row r="26">
          <cell r="A26">
            <v>21</v>
          </cell>
          <cell r="B26" t="str">
            <v/>
          </cell>
          <cell r="C26" t="str">
            <v/>
          </cell>
          <cell r="E26" t="str">
            <v/>
          </cell>
          <cell r="G26" t="str">
            <v/>
          </cell>
          <cell r="H26" t="str">
            <v/>
          </cell>
          <cell r="J26" t="str">
            <v/>
          </cell>
          <cell r="L26" t="str">
            <v/>
          </cell>
          <cell r="M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V26" t="str">
            <v/>
          </cell>
          <cell r="W26" t="str">
            <v/>
          </cell>
          <cell r="Y26" t="str">
            <v/>
          </cell>
          <cell r="AA26" t="str">
            <v/>
          </cell>
          <cell r="AB26" t="str">
            <v/>
          </cell>
          <cell r="AD26" t="str">
            <v/>
          </cell>
          <cell r="AF26" t="str">
            <v/>
          </cell>
          <cell r="AG26" t="str">
            <v/>
          </cell>
          <cell r="AI26" t="str">
            <v/>
          </cell>
          <cell r="AK26" t="str">
            <v/>
          </cell>
          <cell r="AL26" t="str">
            <v/>
          </cell>
          <cell r="AN26" t="str">
            <v/>
          </cell>
          <cell r="AP26" t="str">
            <v/>
          </cell>
          <cell r="AQ26" t="str">
            <v/>
          </cell>
          <cell r="AS26" t="str">
            <v/>
          </cell>
          <cell r="AU26" t="str">
            <v/>
          </cell>
          <cell r="AV26" t="str">
            <v/>
          </cell>
          <cell r="AX26" t="str">
            <v/>
          </cell>
          <cell r="AZ26" t="str">
            <v/>
          </cell>
          <cell r="BA26" t="str">
            <v/>
          </cell>
          <cell r="BC26" t="str">
            <v/>
          </cell>
          <cell r="BE26" t="str">
            <v/>
          </cell>
          <cell r="BF26" t="str">
            <v/>
          </cell>
          <cell r="BH26" t="str">
            <v/>
          </cell>
          <cell r="BJ26" t="str">
            <v/>
          </cell>
          <cell r="BK26" t="str">
            <v/>
          </cell>
          <cell r="BM26" t="str">
            <v/>
          </cell>
          <cell r="BO26" t="str">
            <v/>
          </cell>
          <cell r="BP26" t="str">
            <v/>
          </cell>
          <cell r="BR26" t="str">
            <v/>
          </cell>
          <cell r="BT26" t="str">
            <v/>
          </cell>
          <cell r="BU26" t="str">
            <v/>
          </cell>
          <cell r="BW26" t="str">
            <v/>
          </cell>
        </row>
        <row r="27">
          <cell r="A27">
            <v>22</v>
          </cell>
          <cell r="B27" t="str">
            <v/>
          </cell>
          <cell r="C27" t="str">
            <v/>
          </cell>
          <cell r="E27" t="str">
            <v/>
          </cell>
          <cell r="G27" t="str">
            <v/>
          </cell>
          <cell r="H27" t="str">
            <v/>
          </cell>
          <cell r="J27" t="str">
            <v/>
          </cell>
          <cell r="L27" t="str">
            <v/>
          </cell>
          <cell r="M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V27" t="str">
            <v/>
          </cell>
          <cell r="W27" t="str">
            <v/>
          </cell>
          <cell r="Y27" t="str">
            <v/>
          </cell>
          <cell r="AA27" t="str">
            <v/>
          </cell>
          <cell r="AB27" t="str">
            <v/>
          </cell>
          <cell r="AD27" t="str">
            <v/>
          </cell>
          <cell r="AF27" t="str">
            <v/>
          </cell>
          <cell r="AG27" t="str">
            <v/>
          </cell>
          <cell r="AI27" t="str">
            <v/>
          </cell>
          <cell r="AK27" t="str">
            <v/>
          </cell>
          <cell r="AL27" t="str">
            <v/>
          </cell>
          <cell r="AN27" t="str">
            <v/>
          </cell>
          <cell r="AP27" t="str">
            <v/>
          </cell>
          <cell r="AQ27" t="str">
            <v/>
          </cell>
          <cell r="AS27" t="str">
            <v/>
          </cell>
          <cell r="AU27" t="str">
            <v/>
          </cell>
          <cell r="AV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E27" t="str">
            <v/>
          </cell>
          <cell r="BF27" t="str">
            <v/>
          </cell>
          <cell r="BH27" t="str">
            <v/>
          </cell>
          <cell r="BJ27" t="str">
            <v/>
          </cell>
          <cell r="BK27" t="str">
            <v/>
          </cell>
          <cell r="BM27" t="str">
            <v/>
          </cell>
          <cell r="BO27" t="str">
            <v/>
          </cell>
          <cell r="BP27" t="str">
            <v/>
          </cell>
          <cell r="BR27" t="str">
            <v/>
          </cell>
          <cell r="BT27" t="str">
            <v/>
          </cell>
          <cell r="BU27" t="str">
            <v/>
          </cell>
          <cell r="BW27" t="str">
            <v/>
          </cell>
        </row>
        <row r="28">
          <cell r="A28">
            <v>23</v>
          </cell>
          <cell r="B28" t="str">
            <v/>
          </cell>
          <cell r="C28" t="str">
            <v/>
          </cell>
          <cell r="E28" t="str">
            <v/>
          </cell>
          <cell r="G28" t="str">
            <v/>
          </cell>
          <cell r="H28" t="str">
            <v/>
          </cell>
          <cell r="J28" t="str">
            <v/>
          </cell>
          <cell r="L28" t="str">
            <v/>
          </cell>
          <cell r="M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V28" t="str">
            <v/>
          </cell>
          <cell r="W28" t="str">
            <v/>
          </cell>
          <cell r="Y28" t="str">
            <v/>
          </cell>
          <cell r="AA28" t="str">
            <v/>
          </cell>
          <cell r="AB28" t="str">
            <v/>
          </cell>
          <cell r="AD28" t="str">
            <v/>
          </cell>
          <cell r="AF28" t="str">
            <v/>
          </cell>
          <cell r="AG28" t="str">
            <v/>
          </cell>
          <cell r="AI28" t="str">
            <v/>
          </cell>
          <cell r="AK28" t="str">
            <v/>
          </cell>
          <cell r="AL28" t="str">
            <v/>
          </cell>
          <cell r="AN28" t="str">
            <v/>
          </cell>
          <cell r="AP28" t="str">
            <v/>
          </cell>
          <cell r="AQ28" t="str">
            <v/>
          </cell>
          <cell r="AS28" t="str">
            <v/>
          </cell>
          <cell r="AU28" t="str">
            <v/>
          </cell>
          <cell r="AV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E28" t="str">
            <v/>
          </cell>
          <cell r="BF28" t="str">
            <v/>
          </cell>
          <cell r="BH28" t="str">
            <v/>
          </cell>
          <cell r="BJ28" t="str">
            <v/>
          </cell>
          <cell r="BK28" t="str">
            <v/>
          </cell>
          <cell r="BM28" t="str">
            <v/>
          </cell>
          <cell r="BO28" t="str">
            <v/>
          </cell>
          <cell r="BP28" t="str">
            <v/>
          </cell>
          <cell r="BR28" t="str">
            <v/>
          </cell>
          <cell r="BT28" t="str">
            <v/>
          </cell>
          <cell r="BU28" t="str">
            <v/>
          </cell>
          <cell r="BW28" t="str">
            <v/>
          </cell>
        </row>
        <row r="29">
          <cell r="A29">
            <v>24</v>
          </cell>
          <cell r="B29" t="str">
            <v/>
          </cell>
          <cell r="C29" t="str">
            <v/>
          </cell>
          <cell r="E29" t="str">
            <v/>
          </cell>
          <cell r="G29" t="str">
            <v/>
          </cell>
          <cell r="H29" t="str">
            <v/>
          </cell>
          <cell r="J29" t="str">
            <v/>
          </cell>
          <cell r="L29" t="str">
            <v/>
          </cell>
          <cell r="M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V29" t="str">
            <v/>
          </cell>
          <cell r="W29" t="str">
            <v/>
          </cell>
          <cell r="Y29" t="str">
            <v/>
          </cell>
          <cell r="AA29" t="str">
            <v/>
          </cell>
          <cell r="AB29" t="str">
            <v/>
          </cell>
          <cell r="AD29" t="str">
            <v/>
          </cell>
          <cell r="AF29" t="str">
            <v/>
          </cell>
          <cell r="AG29" t="str">
            <v/>
          </cell>
          <cell r="AI29" t="str">
            <v/>
          </cell>
          <cell r="AK29" t="str">
            <v/>
          </cell>
          <cell r="AL29" t="str">
            <v/>
          </cell>
          <cell r="AN29" t="str">
            <v/>
          </cell>
          <cell r="AP29" t="str">
            <v/>
          </cell>
          <cell r="AQ29" t="str">
            <v/>
          </cell>
          <cell r="AS29" t="str">
            <v/>
          </cell>
          <cell r="AU29" t="str">
            <v/>
          </cell>
          <cell r="AV29" t="str">
            <v/>
          </cell>
          <cell r="AX29" t="str">
            <v/>
          </cell>
          <cell r="AZ29" t="str">
            <v/>
          </cell>
          <cell r="BA29" t="str">
            <v/>
          </cell>
          <cell r="BC29" t="str">
            <v/>
          </cell>
          <cell r="BE29" t="str">
            <v/>
          </cell>
          <cell r="BF29" t="str">
            <v/>
          </cell>
          <cell r="BH29" t="str">
            <v/>
          </cell>
          <cell r="BJ29" t="str">
            <v/>
          </cell>
          <cell r="BK29" t="str">
            <v/>
          </cell>
          <cell r="BM29" t="str">
            <v/>
          </cell>
          <cell r="BO29" t="str">
            <v/>
          </cell>
          <cell r="BP29" t="str">
            <v/>
          </cell>
          <cell r="BR29" t="str">
            <v/>
          </cell>
          <cell r="BT29" t="str">
            <v/>
          </cell>
          <cell r="BU29" t="str">
            <v/>
          </cell>
          <cell r="BW29" t="str">
            <v/>
          </cell>
        </row>
        <row r="30">
          <cell r="A30">
            <v>25</v>
          </cell>
          <cell r="B30" t="str">
            <v/>
          </cell>
          <cell r="C30" t="str">
            <v/>
          </cell>
          <cell r="E30" t="str">
            <v/>
          </cell>
          <cell r="G30" t="str">
            <v/>
          </cell>
          <cell r="H30" t="str">
            <v/>
          </cell>
          <cell r="J30" t="str">
            <v/>
          </cell>
          <cell r="L30" t="str">
            <v/>
          </cell>
          <cell r="M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V30" t="str">
            <v/>
          </cell>
          <cell r="W30" t="str">
            <v/>
          </cell>
          <cell r="Y30" t="str">
            <v/>
          </cell>
          <cell r="AA30" t="str">
            <v/>
          </cell>
          <cell r="AB30" t="str">
            <v/>
          </cell>
          <cell r="AD30" t="str">
            <v/>
          </cell>
          <cell r="AF30" t="str">
            <v/>
          </cell>
          <cell r="AG30" t="str">
            <v/>
          </cell>
          <cell r="AI30" t="str">
            <v/>
          </cell>
          <cell r="AK30" t="str">
            <v/>
          </cell>
          <cell r="AL30" t="str">
            <v/>
          </cell>
          <cell r="AN30" t="str">
            <v/>
          </cell>
          <cell r="AP30" t="str">
            <v/>
          </cell>
          <cell r="AQ30" t="str">
            <v/>
          </cell>
          <cell r="AS30" t="str">
            <v/>
          </cell>
          <cell r="AU30" t="str">
            <v/>
          </cell>
          <cell r="AV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E30" t="str">
            <v/>
          </cell>
          <cell r="BF30" t="str">
            <v/>
          </cell>
          <cell r="BH30" t="str">
            <v/>
          </cell>
          <cell r="BJ30" t="str">
            <v/>
          </cell>
          <cell r="BK30" t="str">
            <v/>
          </cell>
          <cell r="BM30" t="str">
            <v/>
          </cell>
          <cell r="BO30" t="str">
            <v/>
          </cell>
          <cell r="BP30" t="str">
            <v/>
          </cell>
          <cell r="BR30" t="str">
            <v/>
          </cell>
          <cell r="BT30" t="str">
            <v/>
          </cell>
          <cell r="BU30" t="str">
            <v/>
          </cell>
          <cell r="BW30" t="str">
            <v/>
          </cell>
        </row>
        <row r="31">
          <cell r="A31">
            <v>26</v>
          </cell>
          <cell r="B31" t="str">
            <v/>
          </cell>
          <cell r="C31" t="str">
            <v/>
          </cell>
          <cell r="E31" t="str">
            <v/>
          </cell>
          <cell r="G31" t="str">
            <v/>
          </cell>
          <cell r="H31" t="str">
            <v/>
          </cell>
          <cell r="J31" t="str">
            <v/>
          </cell>
          <cell r="L31" t="str">
            <v/>
          </cell>
          <cell r="M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V31" t="str">
            <v/>
          </cell>
          <cell r="W31" t="str">
            <v/>
          </cell>
          <cell r="Y31" t="str">
            <v/>
          </cell>
          <cell r="AA31" t="str">
            <v/>
          </cell>
          <cell r="AB31" t="str">
            <v/>
          </cell>
          <cell r="AD31" t="str">
            <v/>
          </cell>
          <cell r="AF31" t="str">
            <v/>
          </cell>
          <cell r="AG31" t="str">
            <v/>
          </cell>
          <cell r="AI31" t="str">
            <v/>
          </cell>
          <cell r="AK31" t="str">
            <v/>
          </cell>
          <cell r="AL31" t="str">
            <v/>
          </cell>
          <cell r="AN31" t="str">
            <v/>
          </cell>
          <cell r="AP31" t="str">
            <v/>
          </cell>
          <cell r="AQ31" t="str">
            <v/>
          </cell>
          <cell r="AS31" t="str">
            <v/>
          </cell>
          <cell r="AU31" t="str">
            <v/>
          </cell>
          <cell r="AV31" t="str">
            <v/>
          </cell>
          <cell r="AX31" t="str">
            <v/>
          </cell>
          <cell r="AZ31" t="str">
            <v/>
          </cell>
          <cell r="BA31" t="str">
            <v/>
          </cell>
          <cell r="BC31" t="str">
            <v/>
          </cell>
          <cell r="BE31" t="str">
            <v/>
          </cell>
          <cell r="BF31" t="str">
            <v/>
          </cell>
          <cell r="BH31" t="str">
            <v/>
          </cell>
          <cell r="BJ31" t="str">
            <v/>
          </cell>
          <cell r="BK31" t="str">
            <v/>
          </cell>
          <cell r="BM31" t="str">
            <v/>
          </cell>
          <cell r="BO31" t="str">
            <v/>
          </cell>
          <cell r="BP31" t="str">
            <v/>
          </cell>
          <cell r="BR31" t="str">
            <v/>
          </cell>
          <cell r="BT31" t="str">
            <v/>
          </cell>
          <cell r="BU31" t="str">
            <v/>
          </cell>
          <cell r="BW31" t="str">
            <v/>
          </cell>
        </row>
        <row r="32">
          <cell r="A32">
            <v>27</v>
          </cell>
          <cell r="B32" t="str">
            <v/>
          </cell>
          <cell r="C32" t="str">
            <v/>
          </cell>
          <cell r="E32" t="str">
            <v/>
          </cell>
          <cell r="G32" t="str">
            <v/>
          </cell>
          <cell r="H32" t="str">
            <v/>
          </cell>
          <cell r="J32" t="str">
            <v/>
          </cell>
          <cell r="L32" t="str">
            <v/>
          </cell>
          <cell r="M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V32" t="str">
            <v/>
          </cell>
          <cell r="W32" t="str">
            <v/>
          </cell>
          <cell r="Y32" t="str">
            <v/>
          </cell>
          <cell r="AA32" t="str">
            <v/>
          </cell>
          <cell r="AB32" t="str">
            <v/>
          </cell>
          <cell r="AD32" t="str">
            <v/>
          </cell>
          <cell r="AF32" t="str">
            <v/>
          </cell>
          <cell r="AG32" t="str">
            <v/>
          </cell>
          <cell r="AI32" t="str">
            <v/>
          </cell>
          <cell r="AK32" t="str">
            <v/>
          </cell>
          <cell r="AL32" t="str">
            <v/>
          </cell>
          <cell r="AN32" t="str">
            <v/>
          </cell>
          <cell r="AP32" t="str">
            <v/>
          </cell>
          <cell r="AQ32" t="str">
            <v/>
          </cell>
          <cell r="AS32" t="str">
            <v/>
          </cell>
          <cell r="AU32" t="str">
            <v/>
          </cell>
          <cell r="AV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E32" t="str">
            <v/>
          </cell>
          <cell r="BF32" t="str">
            <v/>
          </cell>
          <cell r="BH32" t="str">
            <v/>
          </cell>
          <cell r="BJ32" t="str">
            <v/>
          </cell>
          <cell r="BK32" t="str">
            <v/>
          </cell>
          <cell r="BM32" t="str">
            <v/>
          </cell>
          <cell r="BO32" t="str">
            <v/>
          </cell>
          <cell r="BP32" t="str">
            <v/>
          </cell>
          <cell r="BR32" t="str">
            <v/>
          </cell>
          <cell r="BT32" t="str">
            <v/>
          </cell>
          <cell r="BU32" t="str">
            <v/>
          </cell>
          <cell r="BW32" t="str">
            <v/>
          </cell>
        </row>
        <row r="33">
          <cell r="A33">
            <v>28</v>
          </cell>
          <cell r="B33" t="str">
            <v/>
          </cell>
          <cell r="C33" t="str">
            <v/>
          </cell>
          <cell r="E33" t="str">
            <v/>
          </cell>
          <cell r="G33" t="str">
            <v/>
          </cell>
          <cell r="H33" t="str">
            <v/>
          </cell>
          <cell r="J33" t="str">
            <v/>
          </cell>
          <cell r="L33" t="str">
            <v/>
          </cell>
          <cell r="M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V33" t="str">
            <v/>
          </cell>
          <cell r="W33" t="str">
            <v/>
          </cell>
          <cell r="Y33" t="str">
            <v/>
          </cell>
          <cell r="AA33" t="str">
            <v/>
          </cell>
          <cell r="AB33" t="str">
            <v/>
          </cell>
          <cell r="AD33" t="str">
            <v/>
          </cell>
          <cell r="AF33" t="str">
            <v/>
          </cell>
          <cell r="AG33" t="str">
            <v/>
          </cell>
          <cell r="AI33" t="str">
            <v/>
          </cell>
          <cell r="AK33" t="str">
            <v/>
          </cell>
          <cell r="AL33" t="str">
            <v/>
          </cell>
          <cell r="AN33" t="str">
            <v/>
          </cell>
          <cell r="AP33" t="str">
            <v/>
          </cell>
          <cell r="AQ33" t="str">
            <v/>
          </cell>
          <cell r="AS33" t="str">
            <v/>
          </cell>
          <cell r="AU33" t="str">
            <v/>
          </cell>
          <cell r="AV33" t="str">
            <v/>
          </cell>
          <cell r="AX33" t="str">
            <v/>
          </cell>
          <cell r="AZ33" t="str">
            <v/>
          </cell>
          <cell r="BA33" t="str">
            <v/>
          </cell>
          <cell r="BC33" t="str">
            <v/>
          </cell>
          <cell r="BE33" t="str">
            <v/>
          </cell>
          <cell r="BF33" t="str">
            <v/>
          </cell>
          <cell r="BH33" t="str">
            <v/>
          </cell>
          <cell r="BJ33" t="str">
            <v/>
          </cell>
          <cell r="BK33" t="str">
            <v/>
          </cell>
          <cell r="BM33" t="str">
            <v/>
          </cell>
          <cell r="BO33" t="str">
            <v/>
          </cell>
          <cell r="BP33" t="str">
            <v/>
          </cell>
          <cell r="BR33" t="str">
            <v/>
          </cell>
          <cell r="BT33" t="str">
            <v/>
          </cell>
          <cell r="BU33" t="str">
            <v/>
          </cell>
          <cell r="BW33" t="str">
            <v/>
          </cell>
        </row>
        <row r="34">
          <cell r="A34">
            <v>29</v>
          </cell>
          <cell r="B34" t="str">
            <v/>
          </cell>
          <cell r="C34" t="str">
            <v/>
          </cell>
          <cell r="E34" t="str">
            <v/>
          </cell>
          <cell r="G34" t="str">
            <v/>
          </cell>
          <cell r="H34" t="str">
            <v/>
          </cell>
          <cell r="J34" t="str">
            <v/>
          </cell>
          <cell r="L34" t="str">
            <v/>
          </cell>
          <cell r="M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V34" t="str">
            <v/>
          </cell>
          <cell r="W34" t="str">
            <v/>
          </cell>
          <cell r="Y34" t="str">
            <v/>
          </cell>
          <cell r="AA34" t="str">
            <v/>
          </cell>
          <cell r="AB34" t="str">
            <v/>
          </cell>
          <cell r="AD34" t="str">
            <v/>
          </cell>
          <cell r="AF34" t="str">
            <v/>
          </cell>
          <cell r="AG34" t="str">
            <v/>
          </cell>
          <cell r="AI34" t="str">
            <v/>
          </cell>
          <cell r="AK34" t="str">
            <v/>
          </cell>
          <cell r="AL34" t="str">
            <v/>
          </cell>
          <cell r="AN34" t="str">
            <v/>
          </cell>
          <cell r="AP34" t="str">
            <v/>
          </cell>
          <cell r="AQ34" t="str">
            <v/>
          </cell>
          <cell r="AS34" t="str">
            <v/>
          </cell>
          <cell r="AU34" t="str">
            <v/>
          </cell>
          <cell r="AV34" t="str">
            <v/>
          </cell>
          <cell r="AX34" t="str">
            <v/>
          </cell>
          <cell r="AZ34" t="str">
            <v/>
          </cell>
          <cell r="BA34" t="str">
            <v/>
          </cell>
          <cell r="BC34" t="str">
            <v/>
          </cell>
          <cell r="BE34" t="str">
            <v/>
          </cell>
          <cell r="BF34" t="str">
            <v/>
          </cell>
          <cell r="BH34" t="str">
            <v/>
          </cell>
          <cell r="BJ34" t="str">
            <v/>
          </cell>
          <cell r="BK34" t="str">
            <v/>
          </cell>
          <cell r="BM34" t="str">
            <v/>
          </cell>
          <cell r="BO34" t="str">
            <v/>
          </cell>
          <cell r="BP34" t="str">
            <v/>
          </cell>
          <cell r="BR34" t="str">
            <v/>
          </cell>
          <cell r="BT34" t="str">
            <v/>
          </cell>
          <cell r="BU34" t="str">
            <v/>
          </cell>
          <cell r="BW34" t="str">
            <v/>
          </cell>
        </row>
        <row r="35">
          <cell r="A35">
            <v>30</v>
          </cell>
          <cell r="B35" t="str">
            <v/>
          </cell>
          <cell r="C35" t="str">
            <v/>
          </cell>
          <cell r="E35" t="str">
            <v/>
          </cell>
          <cell r="G35" t="str">
            <v/>
          </cell>
          <cell r="H35" t="str">
            <v/>
          </cell>
          <cell r="J35" t="str">
            <v/>
          </cell>
          <cell r="L35" t="str">
            <v/>
          </cell>
          <cell r="M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V35" t="str">
            <v/>
          </cell>
          <cell r="W35" t="str">
            <v/>
          </cell>
          <cell r="Y35" t="str">
            <v/>
          </cell>
          <cell r="AA35" t="str">
            <v/>
          </cell>
          <cell r="AB35" t="str">
            <v/>
          </cell>
          <cell r="AD35" t="str">
            <v/>
          </cell>
          <cell r="AF35" t="str">
            <v/>
          </cell>
          <cell r="AG35" t="str">
            <v/>
          </cell>
          <cell r="AI35" t="str">
            <v/>
          </cell>
          <cell r="AK35" t="str">
            <v/>
          </cell>
          <cell r="AL35" t="str">
            <v/>
          </cell>
          <cell r="AN35" t="str">
            <v/>
          </cell>
          <cell r="AP35" t="str">
            <v/>
          </cell>
          <cell r="AQ35" t="str">
            <v/>
          </cell>
          <cell r="AS35" t="str">
            <v/>
          </cell>
          <cell r="AU35" t="str">
            <v/>
          </cell>
          <cell r="AV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/>
          </cell>
          <cell r="BE35" t="str">
            <v/>
          </cell>
          <cell r="BF35" t="str">
            <v/>
          </cell>
          <cell r="BH35" t="str">
            <v/>
          </cell>
          <cell r="BJ35" t="str">
            <v/>
          </cell>
          <cell r="BK35" t="str">
            <v/>
          </cell>
          <cell r="BM35" t="str">
            <v/>
          </cell>
          <cell r="BO35" t="str">
            <v/>
          </cell>
          <cell r="BP35" t="str">
            <v/>
          </cell>
          <cell r="BR35" t="str">
            <v/>
          </cell>
          <cell r="BT35" t="str">
            <v/>
          </cell>
          <cell r="BU35" t="str">
            <v/>
          </cell>
          <cell r="BW35" t="str">
            <v/>
          </cell>
        </row>
      </sheetData>
      <sheetData sheetId="3">
        <row r="1">
          <cell r="B1" t="str">
            <v>pohárový</v>
          </cell>
          <cell r="G1" t="str">
            <v>pohárový</v>
          </cell>
          <cell r="L1" t="str">
            <v>pohárový</v>
          </cell>
          <cell r="Q1" t="str">
            <v>pohárový</v>
          </cell>
          <cell r="V1" t="str">
            <v>pohárový</v>
          </cell>
          <cell r="AA1" t="str">
            <v>pohárový</v>
          </cell>
          <cell r="AF1" t="str">
            <v>pohárový</v>
          </cell>
          <cell r="AK1" t="str">
            <v>pohárový</v>
          </cell>
          <cell r="AP1" t="str">
            <v>pohárový</v>
          </cell>
          <cell r="AU1" t="str">
            <v>pohárový</v>
          </cell>
          <cell r="AZ1" t="str">
            <v>pohárový</v>
          </cell>
          <cell r="BE1" t="str">
            <v>pohárový</v>
          </cell>
          <cell r="BJ1" t="str">
            <v>pohárový</v>
          </cell>
          <cell r="BO1" t="str">
            <v>pohárový</v>
          </cell>
          <cell r="BT1" t="str">
            <v>pohárový</v>
          </cell>
        </row>
        <row r="2">
          <cell r="B2" t="str">
            <v>12.4.2015</v>
          </cell>
          <cell r="G2" t="str">
            <v>12.4.2015</v>
          </cell>
          <cell r="L2" t="str">
            <v>12.4.2015</v>
          </cell>
          <cell r="Q2" t="str">
            <v>12.4.2015</v>
          </cell>
          <cell r="V2" t="str">
            <v>12.4.2015</v>
          </cell>
          <cell r="AA2" t="str">
            <v>12.4.2015</v>
          </cell>
          <cell r="AF2" t="str">
            <v>12.4.2015</v>
          </cell>
          <cell r="AK2" t="str">
            <v>12.4.2015</v>
          </cell>
          <cell r="AP2" t="str">
            <v>12.4.2015</v>
          </cell>
          <cell r="AU2" t="str">
            <v>12.4.2015</v>
          </cell>
          <cell r="AZ2" t="str">
            <v>12.4.2015</v>
          </cell>
          <cell r="BE2" t="str">
            <v>12.4.2015</v>
          </cell>
          <cell r="BJ2" t="str">
            <v>12.4.2015</v>
          </cell>
          <cell r="BO2" t="str">
            <v>12.4.2015</v>
          </cell>
          <cell r="BT2" t="str">
            <v>12.4.2015</v>
          </cell>
        </row>
        <row r="3">
          <cell r="A3" t="str">
            <v>čís. sek</v>
          </cell>
          <cell r="B3" t="str">
            <v>SEKTOR</v>
          </cell>
          <cell r="G3" t="str">
            <v>SEKTOR</v>
          </cell>
          <cell r="K3" t="str">
            <v>Podpis</v>
          </cell>
          <cell r="L3" t="str">
            <v>SEKTOR</v>
          </cell>
          <cell r="P3" t="str">
            <v>Podpis</v>
          </cell>
          <cell r="Q3" t="str">
            <v>SEKTOR</v>
          </cell>
          <cell r="U3" t="str">
            <v>Podpis</v>
          </cell>
          <cell r="V3" t="str">
            <v>SEKTOR</v>
          </cell>
          <cell r="Z3" t="str">
            <v>Podpis</v>
          </cell>
          <cell r="AA3" t="str">
            <v>SEKTOR</v>
          </cell>
          <cell r="AE3" t="str">
            <v>Podpis</v>
          </cell>
          <cell r="AF3" t="str">
            <v>SEKTOR</v>
          </cell>
          <cell r="AJ3" t="str">
            <v>Podpis</v>
          </cell>
          <cell r="AK3" t="str">
            <v>SEKTOR</v>
          </cell>
          <cell r="AO3" t="str">
            <v>Podpis</v>
          </cell>
          <cell r="AP3" t="str">
            <v>SEKTOR</v>
          </cell>
          <cell r="AT3" t="str">
            <v>Podpis</v>
          </cell>
          <cell r="AU3" t="str">
            <v>SEKTOR</v>
          </cell>
          <cell r="AY3" t="str">
            <v>Podpis</v>
          </cell>
          <cell r="AZ3" t="str">
            <v>SEKTOR</v>
          </cell>
          <cell r="BD3" t="str">
            <v>Podpis</v>
          </cell>
          <cell r="BE3" t="str">
            <v>SEKTOR</v>
          </cell>
          <cell r="BI3" t="str">
            <v>Podpis</v>
          </cell>
          <cell r="BJ3" t="str">
            <v>SEKTOR</v>
          </cell>
          <cell r="BN3" t="str">
            <v>Podpis</v>
          </cell>
          <cell r="BO3" t="str">
            <v>SEKTOR</v>
          </cell>
          <cell r="BS3" t="str">
            <v>Podpis</v>
          </cell>
          <cell r="BT3" t="str">
            <v>SEKTOR</v>
          </cell>
          <cell r="BX3" t="str">
            <v>Podpis</v>
          </cell>
        </row>
        <row r="4">
          <cell r="B4" t="str">
            <v>A</v>
          </cell>
          <cell r="G4" t="str">
            <v>B</v>
          </cell>
          <cell r="L4" t="str">
            <v>C</v>
          </cell>
          <cell r="Q4" t="str">
            <v>D</v>
          </cell>
          <cell r="V4" t="str">
            <v>E</v>
          </cell>
          <cell r="AA4" t="str">
            <v>F</v>
          </cell>
          <cell r="AF4" t="str">
            <v>G</v>
          </cell>
          <cell r="AK4" t="str">
            <v>H</v>
          </cell>
          <cell r="AP4" t="str">
            <v>I</v>
          </cell>
          <cell r="AU4" t="str">
            <v>J</v>
          </cell>
          <cell r="AZ4" t="str">
            <v>K</v>
          </cell>
          <cell r="BE4" t="str">
            <v>L</v>
          </cell>
          <cell r="BJ4" t="str">
            <v>M</v>
          </cell>
          <cell r="BO4" t="str">
            <v>O</v>
          </cell>
          <cell r="BT4" t="str">
            <v>P</v>
          </cell>
        </row>
        <row r="5">
          <cell r="B5" t="str">
            <v>Závodník</v>
          </cell>
          <cell r="C5" t="str">
            <v>Družstvo</v>
          </cell>
          <cell r="D5" t="str">
            <v>hmotn.</v>
          </cell>
          <cell r="E5" t="str">
            <v>um.</v>
          </cell>
          <cell r="F5" t="str">
            <v>Podpis</v>
          </cell>
          <cell r="G5" t="str">
            <v>Závodník</v>
          </cell>
          <cell r="H5" t="str">
            <v>Družstvo</v>
          </cell>
          <cell r="I5" t="str">
            <v>hmotn.</v>
          </cell>
          <cell r="J5" t="str">
            <v>um.</v>
          </cell>
          <cell r="K5" t="str">
            <v>Podpis</v>
          </cell>
          <cell r="L5" t="str">
            <v>Závodník</v>
          </cell>
          <cell r="M5" t="str">
            <v>Družstvo</v>
          </cell>
          <cell r="N5" t="str">
            <v>hmotn.</v>
          </cell>
          <cell r="O5" t="str">
            <v>um.</v>
          </cell>
          <cell r="P5" t="str">
            <v>Podpis</v>
          </cell>
          <cell r="Q5" t="str">
            <v>Závodník</v>
          </cell>
          <cell r="R5" t="str">
            <v>Družstvo</v>
          </cell>
          <cell r="S5" t="str">
            <v>hmotn.</v>
          </cell>
          <cell r="T5" t="str">
            <v>um.</v>
          </cell>
          <cell r="U5" t="str">
            <v>Podpis</v>
          </cell>
          <cell r="V5" t="str">
            <v>Závodník</v>
          </cell>
          <cell r="W5" t="str">
            <v>Družstvo</v>
          </cell>
          <cell r="X5" t="str">
            <v>hmotn.</v>
          </cell>
          <cell r="Y5" t="str">
            <v>um.</v>
          </cell>
          <cell r="Z5" t="str">
            <v>Podpis</v>
          </cell>
          <cell r="AA5" t="str">
            <v>Závodník</v>
          </cell>
          <cell r="AB5" t="str">
            <v>Družstvo</v>
          </cell>
          <cell r="AC5" t="str">
            <v>hmotn.</v>
          </cell>
          <cell r="AD5" t="str">
            <v>um.</v>
          </cell>
          <cell r="AE5" t="str">
            <v>Podpis</v>
          </cell>
          <cell r="AF5" t="str">
            <v>Závodník</v>
          </cell>
          <cell r="AG5" t="str">
            <v>Družstvo</v>
          </cell>
          <cell r="AH5" t="str">
            <v>hmotn.</v>
          </cell>
          <cell r="AI5" t="str">
            <v>um.</v>
          </cell>
          <cell r="AJ5" t="str">
            <v>Podpis</v>
          </cell>
          <cell r="AK5" t="str">
            <v>Závodník</v>
          </cell>
          <cell r="AL5" t="str">
            <v>Družstvo</v>
          </cell>
          <cell r="AM5" t="str">
            <v>hmotn.</v>
          </cell>
          <cell r="AN5" t="str">
            <v>um.</v>
          </cell>
          <cell r="AO5" t="str">
            <v>Podpis</v>
          </cell>
          <cell r="AP5" t="str">
            <v>Závodník</v>
          </cell>
          <cell r="AQ5" t="str">
            <v>Družstvo</v>
          </cell>
          <cell r="AR5" t="str">
            <v>hmotn.</v>
          </cell>
          <cell r="AS5" t="str">
            <v>um.</v>
          </cell>
          <cell r="AT5" t="str">
            <v>Podpis</v>
          </cell>
          <cell r="AU5" t="str">
            <v>Závodník</v>
          </cell>
          <cell r="AV5" t="str">
            <v>Družstvo</v>
          </cell>
          <cell r="AW5" t="str">
            <v>hmotn.</v>
          </cell>
          <cell r="AX5" t="str">
            <v>um.</v>
          </cell>
          <cell r="AY5" t="str">
            <v>Podpis</v>
          </cell>
          <cell r="AZ5" t="str">
            <v>Závodník</v>
          </cell>
          <cell r="BA5" t="str">
            <v>Družstvo</v>
          </cell>
          <cell r="BB5" t="str">
            <v>hmotn.</v>
          </cell>
          <cell r="BC5" t="str">
            <v>um.</v>
          </cell>
          <cell r="BD5" t="str">
            <v>Podpis</v>
          </cell>
          <cell r="BE5" t="str">
            <v>Závodník</v>
          </cell>
          <cell r="BF5" t="str">
            <v>Družstvo</v>
          </cell>
          <cell r="BG5" t="str">
            <v>hmotn.</v>
          </cell>
          <cell r="BH5" t="str">
            <v>um.</v>
          </cell>
          <cell r="BI5" t="str">
            <v>Podpis</v>
          </cell>
          <cell r="BJ5" t="str">
            <v>Závodník</v>
          </cell>
          <cell r="BK5" t="str">
            <v>Družstvo</v>
          </cell>
          <cell r="BL5" t="str">
            <v>hmotn.</v>
          </cell>
          <cell r="BM5" t="str">
            <v>um.</v>
          </cell>
          <cell r="BN5" t="str">
            <v>Podpis</v>
          </cell>
          <cell r="BO5" t="str">
            <v>Závodník</v>
          </cell>
          <cell r="BP5" t="str">
            <v>Družstvo</v>
          </cell>
          <cell r="BQ5" t="str">
            <v>hmotn.</v>
          </cell>
          <cell r="BR5" t="str">
            <v>um.</v>
          </cell>
          <cell r="BS5" t="str">
            <v>Podpis</v>
          </cell>
          <cell r="BT5" t="str">
            <v>Závodník</v>
          </cell>
          <cell r="BU5" t="str">
            <v>Družstvo</v>
          </cell>
          <cell r="BV5" t="str">
            <v>hmotn.</v>
          </cell>
          <cell r="BW5" t="str">
            <v>um.</v>
          </cell>
          <cell r="BX5" t="str">
            <v>Podpis</v>
          </cell>
        </row>
        <row r="6">
          <cell r="A6">
            <v>1</v>
          </cell>
          <cell r="B6" t="str">
            <v>Nováčková Markéta</v>
          </cell>
          <cell r="C6" t="str">
            <v>RSK Cortina -Sensas</v>
          </cell>
          <cell r="D6">
            <v>410</v>
          </cell>
          <cell r="E6">
            <v>6</v>
          </cell>
          <cell r="G6" t="str">
            <v>Řehulka Patrik</v>
          </cell>
          <cell r="H6" t="str">
            <v>Unreal Preston</v>
          </cell>
          <cell r="I6">
            <v>1565</v>
          </cell>
          <cell r="J6">
            <v>3</v>
          </cell>
          <cell r="L6" t="str">
            <v/>
          </cell>
          <cell r="M6" t="str">
            <v/>
          </cell>
          <cell r="O6" t="str">
            <v/>
          </cell>
          <cell r="Q6" t="str">
            <v/>
          </cell>
          <cell r="R6" t="str">
            <v/>
          </cell>
          <cell r="T6" t="str">
            <v/>
          </cell>
          <cell r="V6" t="str">
            <v/>
          </cell>
          <cell r="W6" t="str">
            <v/>
          </cell>
          <cell r="Y6" t="str">
            <v/>
          </cell>
          <cell r="AA6" t="str">
            <v/>
          </cell>
          <cell r="AB6" t="str">
            <v/>
          </cell>
          <cell r="AD6" t="str">
            <v/>
          </cell>
          <cell r="AF6" t="str">
            <v/>
          </cell>
          <cell r="AG6" t="str">
            <v/>
          </cell>
          <cell r="AI6" t="str">
            <v/>
          </cell>
          <cell r="AK6" t="str">
            <v/>
          </cell>
          <cell r="AL6" t="str">
            <v/>
          </cell>
          <cell r="AN6" t="str">
            <v/>
          </cell>
          <cell r="AP6" t="str">
            <v/>
          </cell>
          <cell r="AQ6" t="str">
            <v/>
          </cell>
          <cell r="AS6" t="str">
            <v/>
          </cell>
          <cell r="AU6" t="str">
            <v/>
          </cell>
          <cell r="AV6" t="str">
            <v/>
          </cell>
          <cell r="AX6" t="str">
            <v/>
          </cell>
          <cell r="AZ6" t="str">
            <v/>
          </cell>
          <cell r="BA6" t="str">
            <v/>
          </cell>
          <cell r="BC6" t="str">
            <v/>
          </cell>
          <cell r="BE6" t="str">
            <v/>
          </cell>
          <cell r="BF6" t="str">
            <v/>
          </cell>
          <cell r="BH6" t="str">
            <v/>
          </cell>
          <cell r="BJ6" t="str">
            <v/>
          </cell>
          <cell r="BK6" t="str">
            <v/>
          </cell>
          <cell r="BM6" t="str">
            <v/>
          </cell>
          <cell r="BO6" t="str">
            <v/>
          </cell>
          <cell r="BP6" t="str">
            <v/>
          </cell>
          <cell r="BR6" t="str">
            <v/>
          </cell>
          <cell r="BT6" t="str">
            <v/>
          </cell>
          <cell r="BU6" t="str">
            <v/>
          </cell>
          <cell r="BW6" t="str">
            <v/>
          </cell>
        </row>
        <row r="7">
          <cell r="A7">
            <v>2</v>
          </cell>
          <cell r="B7" t="str">
            <v>Pavka Martin</v>
          </cell>
          <cell r="C7" t="str">
            <v>MILO Loštice B</v>
          </cell>
          <cell r="D7">
            <v>85</v>
          </cell>
          <cell r="E7">
            <v>8</v>
          </cell>
          <cell r="G7" t="str">
            <v>Heidenreich Jan Ing.</v>
          </cell>
          <cell r="H7" t="str">
            <v>MILO Loštice A</v>
          </cell>
          <cell r="I7">
            <v>3835</v>
          </cell>
          <cell r="J7">
            <v>2</v>
          </cell>
          <cell r="L7" t="str">
            <v/>
          </cell>
          <cell r="M7" t="str">
            <v/>
          </cell>
          <cell r="O7" t="str">
            <v/>
          </cell>
          <cell r="Q7" t="str">
            <v/>
          </cell>
          <cell r="R7" t="str">
            <v/>
          </cell>
          <cell r="T7" t="str">
            <v/>
          </cell>
          <cell r="V7" t="str">
            <v/>
          </cell>
          <cell r="W7" t="str">
            <v/>
          </cell>
          <cell r="Y7" t="str">
            <v/>
          </cell>
          <cell r="AA7" t="str">
            <v/>
          </cell>
          <cell r="AB7" t="str">
            <v/>
          </cell>
          <cell r="AD7" t="str">
            <v/>
          </cell>
          <cell r="AF7" t="str">
            <v/>
          </cell>
          <cell r="AG7" t="str">
            <v/>
          </cell>
          <cell r="AI7" t="str">
            <v/>
          </cell>
          <cell r="AK7" t="str">
            <v/>
          </cell>
          <cell r="AL7" t="str">
            <v/>
          </cell>
          <cell r="AN7" t="str">
            <v/>
          </cell>
          <cell r="AP7" t="str">
            <v/>
          </cell>
          <cell r="AQ7" t="str">
            <v/>
          </cell>
          <cell r="AS7" t="str">
            <v/>
          </cell>
          <cell r="AU7" t="str">
            <v/>
          </cell>
          <cell r="AV7" t="str">
            <v/>
          </cell>
          <cell r="AX7" t="str">
            <v/>
          </cell>
          <cell r="AZ7" t="str">
            <v/>
          </cell>
          <cell r="BA7" t="str">
            <v/>
          </cell>
          <cell r="BC7" t="str">
            <v/>
          </cell>
          <cell r="BE7" t="str">
            <v/>
          </cell>
          <cell r="BF7" t="str">
            <v/>
          </cell>
          <cell r="BH7" t="str">
            <v/>
          </cell>
          <cell r="BJ7" t="str">
            <v/>
          </cell>
          <cell r="BK7" t="str">
            <v/>
          </cell>
          <cell r="BM7" t="str">
            <v/>
          </cell>
          <cell r="BO7" t="str">
            <v/>
          </cell>
          <cell r="BP7" t="str">
            <v/>
          </cell>
          <cell r="BR7" t="str">
            <v/>
          </cell>
          <cell r="BT7" t="str">
            <v/>
          </cell>
          <cell r="BU7" t="str">
            <v/>
          </cell>
          <cell r="BW7" t="str">
            <v/>
          </cell>
        </row>
        <row r="8">
          <cell r="A8">
            <v>3</v>
          </cell>
          <cell r="B8" t="str">
            <v>Čejda Milan</v>
          </cell>
          <cell r="C8" t="str">
            <v>MILO Loštice C</v>
          </cell>
          <cell r="D8">
            <v>0</v>
          </cell>
          <cell r="E8">
            <v>9</v>
          </cell>
          <cell r="G8" t="str">
            <v>Hlaflant Zdeněk</v>
          </cell>
          <cell r="H8" t="str">
            <v>Unreal Preston</v>
          </cell>
          <cell r="I8">
            <v>160</v>
          </cell>
          <cell r="J8">
            <v>7</v>
          </cell>
          <cell r="L8" t="str">
            <v/>
          </cell>
          <cell r="M8" t="str">
            <v/>
          </cell>
          <cell r="O8" t="str">
            <v/>
          </cell>
          <cell r="Q8" t="str">
            <v/>
          </cell>
          <cell r="R8" t="str">
            <v/>
          </cell>
          <cell r="T8" t="str">
            <v/>
          </cell>
          <cell r="V8" t="str">
            <v/>
          </cell>
          <cell r="W8" t="str">
            <v/>
          </cell>
          <cell r="Y8" t="str">
            <v/>
          </cell>
          <cell r="AA8" t="str">
            <v/>
          </cell>
          <cell r="AB8" t="str">
            <v/>
          </cell>
          <cell r="AD8" t="str">
            <v/>
          </cell>
          <cell r="AF8" t="str">
            <v/>
          </cell>
          <cell r="AG8" t="str">
            <v/>
          </cell>
          <cell r="AI8" t="str">
            <v/>
          </cell>
          <cell r="AK8" t="str">
            <v/>
          </cell>
          <cell r="AL8" t="str">
            <v/>
          </cell>
          <cell r="AN8" t="str">
            <v/>
          </cell>
          <cell r="AP8" t="str">
            <v/>
          </cell>
          <cell r="AQ8" t="str">
            <v/>
          </cell>
          <cell r="AS8" t="str">
            <v/>
          </cell>
          <cell r="AU8" t="str">
            <v/>
          </cell>
          <cell r="AV8" t="str">
            <v/>
          </cell>
          <cell r="AX8" t="str">
            <v/>
          </cell>
          <cell r="AZ8" t="str">
            <v/>
          </cell>
          <cell r="BA8" t="str">
            <v/>
          </cell>
          <cell r="BC8" t="str">
            <v/>
          </cell>
          <cell r="BE8" t="str">
            <v/>
          </cell>
          <cell r="BF8" t="str">
            <v/>
          </cell>
          <cell r="BH8" t="str">
            <v/>
          </cell>
          <cell r="BJ8" t="str">
            <v/>
          </cell>
          <cell r="BK8" t="str">
            <v/>
          </cell>
          <cell r="BM8" t="str">
            <v/>
          </cell>
          <cell r="BO8" t="str">
            <v/>
          </cell>
          <cell r="BP8" t="str">
            <v/>
          </cell>
          <cell r="BR8" t="str">
            <v/>
          </cell>
          <cell r="BT8" t="str">
            <v/>
          </cell>
          <cell r="BU8" t="str">
            <v/>
          </cell>
          <cell r="BW8" t="str">
            <v/>
          </cell>
        </row>
        <row r="9">
          <cell r="A9">
            <v>4</v>
          </cell>
          <cell r="B9" t="str">
            <v>Doležal Pavel Ing.</v>
          </cell>
          <cell r="C9" t="str">
            <v>MILO Loštice C</v>
          </cell>
          <cell r="D9">
            <v>480</v>
          </cell>
          <cell r="E9">
            <v>5</v>
          </cell>
          <cell r="G9" t="str">
            <v>Tkadlec Roman</v>
          </cell>
          <cell r="H9" t="str">
            <v>Sportovní poháry hobby - Moravské Budějovice -Sensas</v>
          </cell>
          <cell r="I9">
            <v>0</v>
          </cell>
          <cell r="J9">
            <v>9</v>
          </cell>
          <cell r="L9" t="str">
            <v/>
          </cell>
          <cell r="M9" t="str">
            <v/>
          </cell>
          <cell r="O9" t="str">
            <v/>
          </cell>
          <cell r="Q9" t="str">
            <v/>
          </cell>
          <cell r="R9" t="str">
            <v/>
          </cell>
          <cell r="T9" t="str">
            <v/>
          </cell>
          <cell r="V9" t="str">
            <v/>
          </cell>
          <cell r="W9" t="str">
            <v/>
          </cell>
          <cell r="Y9" t="str">
            <v/>
          </cell>
          <cell r="AA9" t="str">
            <v/>
          </cell>
          <cell r="AB9" t="str">
            <v/>
          </cell>
          <cell r="AD9" t="str">
            <v/>
          </cell>
          <cell r="AF9" t="str">
            <v/>
          </cell>
          <cell r="AG9" t="str">
            <v/>
          </cell>
          <cell r="AI9" t="str">
            <v/>
          </cell>
          <cell r="AK9" t="str">
            <v/>
          </cell>
          <cell r="AL9" t="str">
            <v/>
          </cell>
          <cell r="AN9" t="str">
            <v/>
          </cell>
          <cell r="AP9" t="str">
            <v/>
          </cell>
          <cell r="AQ9" t="str">
            <v/>
          </cell>
          <cell r="AS9" t="str">
            <v/>
          </cell>
          <cell r="AU9" t="str">
            <v/>
          </cell>
          <cell r="AV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E9" t="str">
            <v/>
          </cell>
          <cell r="BF9" t="str">
            <v/>
          </cell>
          <cell r="BH9" t="str">
            <v/>
          </cell>
          <cell r="BJ9" t="str">
            <v/>
          </cell>
          <cell r="BK9" t="str">
            <v/>
          </cell>
          <cell r="BM9" t="str">
            <v/>
          </cell>
          <cell r="BO9" t="str">
            <v/>
          </cell>
          <cell r="BP9" t="str">
            <v/>
          </cell>
          <cell r="BR9" t="str">
            <v/>
          </cell>
          <cell r="BT9" t="str">
            <v/>
          </cell>
          <cell r="BU9" t="str">
            <v/>
          </cell>
          <cell r="BW9" t="str">
            <v/>
          </cell>
        </row>
        <row r="10">
          <cell r="A10">
            <v>5</v>
          </cell>
          <cell r="B10" t="str">
            <v>Šlechtová Josefína</v>
          </cell>
          <cell r="C10" t="str">
            <v>MILO Loštice C</v>
          </cell>
          <cell r="D10">
            <v>925</v>
          </cell>
          <cell r="E10">
            <v>2</v>
          </cell>
          <cell r="G10" t="str">
            <v>Kazatel Petr</v>
          </cell>
          <cell r="H10" t="str">
            <v>MILO Loštice B</v>
          </cell>
          <cell r="I10">
            <v>1120</v>
          </cell>
          <cell r="J10">
            <v>5.5</v>
          </cell>
          <cell r="L10" t="str">
            <v/>
          </cell>
          <cell r="M10" t="str">
            <v/>
          </cell>
          <cell r="O10" t="str">
            <v/>
          </cell>
          <cell r="Q10" t="str">
            <v/>
          </cell>
          <cell r="R10" t="str">
            <v/>
          </cell>
          <cell r="T10" t="str">
            <v/>
          </cell>
          <cell r="V10" t="str">
            <v/>
          </cell>
          <cell r="W10" t="str">
            <v/>
          </cell>
          <cell r="Y10" t="str">
            <v/>
          </cell>
          <cell r="AA10" t="str">
            <v/>
          </cell>
          <cell r="AB10" t="str">
            <v/>
          </cell>
          <cell r="AD10" t="str">
            <v/>
          </cell>
          <cell r="AF10" t="str">
            <v/>
          </cell>
          <cell r="AG10" t="str">
            <v/>
          </cell>
          <cell r="AI10" t="str">
            <v/>
          </cell>
          <cell r="AK10" t="str">
            <v/>
          </cell>
          <cell r="AL10" t="str">
            <v/>
          </cell>
          <cell r="AN10" t="str">
            <v/>
          </cell>
          <cell r="AP10" t="str">
            <v/>
          </cell>
          <cell r="AQ10" t="str">
            <v/>
          </cell>
          <cell r="AS10" t="str">
            <v/>
          </cell>
          <cell r="AU10" t="str">
            <v/>
          </cell>
          <cell r="AV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E10" t="str">
            <v/>
          </cell>
          <cell r="BF10" t="str">
            <v/>
          </cell>
          <cell r="BH10" t="str">
            <v/>
          </cell>
          <cell r="BJ10" t="str">
            <v/>
          </cell>
          <cell r="BK10" t="str">
            <v/>
          </cell>
          <cell r="BM10" t="str">
            <v/>
          </cell>
          <cell r="BO10" t="str">
            <v/>
          </cell>
          <cell r="BP10" t="str">
            <v/>
          </cell>
          <cell r="BR10" t="str">
            <v/>
          </cell>
          <cell r="BT10" t="str">
            <v/>
          </cell>
          <cell r="BU10" t="str">
            <v/>
          </cell>
          <cell r="BW10" t="str">
            <v/>
          </cell>
        </row>
        <row r="11">
          <cell r="A11">
            <v>6</v>
          </cell>
          <cell r="B11" t="str">
            <v/>
          </cell>
          <cell r="C11" t="str">
            <v/>
          </cell>
          <cell r="E11" t="str">
            <v/>
          </cell>
          <cell r="G11" t="str">
            <v>Pospíšil Radek</v>
          </cell>
          <cell r="H11" t="str">
            <v>MILO Loštice B</v>
          </cell>
          <cell r="I11">
            <v>1395</v>
          </cell>
          <cell r="J11">
            <v>4</v>
          </cell>
          <cell r="L11" t="str">
            <v/>
          </cell>
          <cell r="M11" t="str">
            <v/>
          </cell>
          <cell r="O11" t="str">
            <v/>
          </cell>
          <cell r="Q11" t="str">
            <v/>
          </cell>
          <cell r="R11" t="str">
            <v/>
          </cell>
          <cell r="T11" t="str">
            <v/>
          </cell>
          <cell r="V11" t="str">
            <v/>
          </cell>
          <cell r="W11" t="str">
            <v/>
          </cell>
          <cell r="Y11" t="str">
            <v/>
          </cell>
          <cell r="AA11" t="str">
            <v/>
          </cell>
          <cell r="AB11" t="str">
            <v/>
          </cell>
          <cell r="AD11" t="str">
            <v/>
          </cell>
          <cell r="AF11" t="str">
            <v/>
          </cell>
          <cell r="AG11" t="str">
            <v/>
          </cell>
          <cell r="AI11" t="str">
            <v/>
          </cell>
          <cell r="AK11" t="str">
            <v/>
          </cell>
          <cell r="AL11" t="str">
            <v/>
          </cell>
          <cell r="AN11" t="str">
            <v/>
          </cell>
          <cell r="AP11" t="str">
            <v/>
          </cell>
          <cell r="AQ11" t="str">
            <v/>
          </cell>
          <cell r="AS11" t="str">
            <v/>
          </cell>
          <cell r="AU11" t="str">
            <v/>
          </cell>
          <cell r="AV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E11" t="str">
            <v/>
          </cell>
          <cell r="BF11" t="str">
            <v/>
          </cell>
          <cell r="BH11" t="str">
            <v/>
          </cell>
          <cell r="BJ11" t="str">
            <v/>
          </cell>
          <cell r="BK11" t="str">
            <v/>
          </cell>
          <cell r="BM11" t="str">
            <v/>
          </cell>
          <cell r="BO11" t="str">
            <v/>
          </cell>
          <cell r="BP11" t="str">
            <v/>
          </cell>
          <cell r="BR11" t="str">
            <v/>
          </cell>
          <cell r="BT11" t="str">
            <v/>
          </cell>
          <cell r="BU11" t="str">
            <v/>
          </cell>
          <cell r="BW11" t="str">
            <v/>
          </cell>
        </row>
        <row r="12">
          <cell r="A12">
            <v>7</v>
          </cell>
          <cell r="B12" t="str">
            <v>Průša Martin</v>
          </cell>
          <cell r="C12" t="str">
            <v>Team Pohoda Mirovice - Sensas</v>
          </cell>
          <cell r="D12">
            <v>535</v>
          </cell>
          <cell r="E12">
            <v>4</v>
          </cell>
          <cell r="G12" t="str">
            <v>Maštera Václav</v>
          </cell>
          <cell r="H12" t="str">
            <v>MILO Loštice C</v>
          </cell>
          <cell r="I12">
            <v>1120</v>
          </cell>
          <cell r="J12">
            <v>5.5</v>
          </cell>
          <cell r="L12" t="str">
            <v/>
          </cell>
          <cell r="M12" t="str">
            <v/>
          </cell>
          <cell r="O12" t="str">
            <v/>
          </cell>
          <cell r="Q12" t="str">
            <v/>
          </cell>
          <cell r="R12" t="str">
            <v/>
          </cell>
          <cell r="T12" t="str">
            <v/>
          </cell>
          <cell r="V12" t="str">
            <v/>
          </cell>
          <cell r="W12" t="str">
            <v/>
          </cell>
          <cell r="Y12" t="str">
            <v/>
          </cell>
          <cell r="AA12" t="str">
            <v/>
          </cell>
          <cell r="AB12" t="str">
            <v/>
          </cell>
          <cell r="AD12" t="str">
            <v/>
          </cell>
          <cell r="AF12" t="str">
            <v/>
          </cell>
          <cell r="AG12" t="str">
            <v/>
          </cell>
          <cell r="AI12" t="str">
            <v/>
          </cell>
          <cell r="AK12" t="str">
            <v/>
          </cell>
          <cell r="AL12" t="str">
            <v/>
          </cell>
          <cell r="AN12" t="str">
            <v/>
          </cell>
          <cell r="AP12" t="str">
            <v/>
          </cell>
          <cell r="AQ12" t="str">
            <v/>
          </cell>
          <cell r="AS12" t="str">
            <v/>
          </cell>
          <cell r="AU12" t="str">
            <v/>
          </cell>
          <cell r="AV12" t="str">
            <v/>
          </cell>
          <cell r="AX12" t="str">
            <v/>
          </cell>
          <cell r="AZ12" t="str">
            <v/>
          </cell>
          <cell r="BA12" t="str">
            <v/>
          </cell>
          <cell r="BC12" t="str">
            <v/>
          </cell>
          <cell r="BE12" t="str">
            <v/>
          </cell>
          <cell r="BF12" t="str">
            <v/>
          </cell>
          <cell r="BH12" t="str">
            <v/>
          </cell>
          <cell r="BJ12" t="str">
            <v/>
          </cell>
          <cell r="BK12" t="str">
            <v/>
          </cell>
          <cell r="BM12" t="str">
            <v/>
          </cell>
          <cell r="BO12" t="str">
            <v/>
          </cell>
          <cell r="BP12" t="str">
            <v/>
          </cell>
          <cell r="BR12" t="str">
            <v/>
          </cell>
          <cell r="BT12" t="str">
            <v/>
          </cell>
          <cell r="BU12" t="str">
            <v/>
          </cell>
          <cell r="BW12" t="str">
            <v/>
          </cell>
        </row>
        <row r="13">
          <cell r="A13">
            <v>8</v>
          </cell>
          <cell r="B13" t="str">
            <v>Molek Petr</v>
          </cell>
          <cell r="C13" t="str">
            <v>Bramas Karlovy Vary</v>
          </cell>
          <cell r="D13">
            <v>275</v>
          </cell>
          <cell r="E13">
            <v>7</v>
          </cell>
          <cell r="G13" t="str">
            <v>Valda Martin</v>
          </cell>
          <cell r="H13" t="str">
            <v>MO MRS Třebíč</v>
          </cell>
          <cell r="I13">
            <v>0</v>
          </cell>
          <cell r="J13">
            <v>9</v>
          </cell>
          <cell r="L13" t="str">
            <v/>
          </cell>
          <cell r="M13" t="str">
            <v/>
          </cell>
          <cell r="O13" t="str">
            <v/>
          </cell>
          <cell r="Q13" t="str">
            <v/>
          </cell>
          <cell r="R13" t="str">
            <v/>
          </cell>
          <cell r="T13" t="str">
            <v/>
          </cell>
          <cell r="V13" t="str">
            <v/>
          </cell>
          <cell r="W13" t="str">
            <v/>
          </cell>
          <cell r="Y13" t="str">
            <v/>
          </cell>
          <cell r="AA13" t="str">
            <v/>
          </cell>
          <cell r="AB13" t="str">
            <v/>
          </cell>
          <cell r="AD13" t="str">
            <v/>
          </cell>
          <cell r="AF13" t="str">
            <v/>
          </cell>
          <cell r="AG13" t="str">
            <v/>
          </cell>
          <cell r="AI13" t="str">
            <v/>
          </cell>
          <cell r="AK13" t="str">
            <v/>
          </cell>
          <cell r="AL13" t="str">
            <v/>
          </cell>
          <cell r="AN13" t="str">
            <v/>
          </cell>
          <cell r="AP13" t="str">
            <v/>
          </cell>
          <cell r="AQ13" t="str">
            <v/>
          </cell>
          <cell r="AS13" t="str">
            <v/>
          </cell>
          <cell r="AU13" t="str">
            <v/>
          </cell>
          <cell r="AV13" t="str">
            <v/>
          </cell>
          <cell r="AX13" t="str">
            <v/>
          </cell>
          <cell r="AZ13" t="str">
            <v/>
          </cell>
          <cell r="BA13" t="str">
            <v/>
          </cell>
          <cell r="BC13" t="str">
            <v/>
          </cell>
          <cell r="BE13" t="str">
            <v/>
          </cell>
          <cell r="BF13" t="str">
            <v/>
          </cell>
          <cell r="BH13" t="str">
            <v/>
          </cell>
          <cell r="BJ13" t="str">
            <v/>
          </cell>
          <cell r="BK13" t="str">
            <v/>
          </cell>
          <cell r="BM13" t="str">
            <v/>
          </cell>
          <cell r="BO13" t="str">
            <v/>
          </cell>
          <cell r="BP13" t="str">
            <v/>
          </cell>
          <cell r="BR13" t="str">
            <v/>
          </cell>
          <cell r="BT13" t="str">
            <v/>
          </cell>
          <cell r="BU13" t="str">
            <v/>
          </cell>
          <cell r="BW13" t="str">
            <v/>
          </cell>
        </row>
        <row r="14">
          <cell r="A14">
            <v>9</v>
          </cell>
          <cell r="B14" t="str">
            <v>Enderes Jan</v>
          </cell>
          <cell r="C14" t="str">
            <v>MO MRS Třebíč</v>
          </cell>
          <cell r="D14">
            <v>840</v>
          </cell>
          <cell r="E14">
            <v>3</v>
          </cell>
          <cell r="G14" t="str">
            <v>Jakubčík Roman</v>
          </cell>
          <cell r="H14" t="str">
            <v>MO Hustopeče</v>
          </cell>
          <cell r="I14">
            <v>0</v>
          </cell>
          <cell r="J14">
            <v>9</v>
          </cell>
          <cell r="L14" t="str">
            <v/>
          </cell>
          <cell r="M14" t="str">
            <v/>
          </cell>
          <cell r="O14" t="str">
            <v/>
          </cell>
          <cell r="Q14" t="str">
            <v/>
          </cell>
          <cell r="R14" t="str">
            <v/>
          </cell>
          <cell r="T14" t="str">
            <v/>
          </cell>
          <cell r="V14" t="str">
            <v/>
          </cell>
          <cell r="W14" t="str">
            <v/>
          </cell>
          <cell r="Y14" t="str">
            <v/>
          </cell>
          <cell r="AA14" t="str">
            <v/>
          </cell>
          <cell r="AB14" t="str">
            <v/>
          </cell>
          <cell r="AD14" t="str">
            <v/>
          </cell>
          <cell r="AF14" t="str">
            <v/>
          </cell>
          <cell r="AG14" t="str">
            <v/>
          </cell>
          <cell r="AI14" t="str">
            <v/>
          </cell>
          <cell r="AK14" t="str">
            <v/>
          </cell>
          <cell r="AL14" t="str">
            <v/>
          </cell>
          <cell r="AN14" t="str">
            <v/>
          </cell>
          <cell r="AP14" t="str">
            <v/>
          </cell>
          <cell r="AQ14" t="str">
            <v/>
          </cell>
          <cell r="AS14" t="str">
            <v/>
          </cell>
          <cell r="AU14" t="str">
            <v/>
          </cell>
          <cell r="AV14" t="str">
            <v/>
          </cell>
          <cell r="AX14" t="str">
            <v/>
          </cell>
          <cell r="AZ14" t="str">
            <v/>
          </cell>
          <cell r="BA14" t="str">
            <v/>
          </cell>
          <cell r="BC14" t="str">
            <v/>
          </cell>
          <cell r="BE14" t="str">
            <v/>
          </cell>
          <cell r="BF14" t="str">
            <v/>
          </cell>
          <cell r="BH14" t="str">
            <v/>
          </cell>
          <cell r="BJ14" t="str">
            <v/>
          </cell>
          <cell r="BK14" t="str">
            <v/>
          </cell>
          <cell r="BM14" t="str">
            <v/>
          </cell>
          <cell r="BO14" t="str">
            <v/>
          </cell>
          <cell r="BP14" t="str">
            <v/>
          </cell>
          <cell r="BR14" t="str">
            <v/>
          </cell>
          <cell r="BT14" t="str">
            <v/>
          </cell>
          <cell r="BU14" t="str">
            <v/>
          </cell>
          <cell r="BW14" t="str">
            <v/>
          </cell>
        </row>
        <row r="15">
          <cell r="A15">
            <v>10</v>
          </cell>
          <cell r="B15" t="str">
            <v>Bartes Petr</v>
          </cell>
          <cell r="C15" t="str">
            <v>MO Jaroměřice n.R.</v>
          </cell>
          <cell r="D15">
            <v>1325</v>
          </cell>
          <cell r="E15">
            <v>1</v>
          </cell>
          <cell r="G15" t="str">
            <v>Pokorný Roman</v>
          </cell>
          <cell r="H15" t="str">
            <v>MO Nové Strašecí Colmic</v>
          </cell>
          <cell r="I15">
            <v>4920</v>
          </cell>
          <cell r="J15">
            <v>1</v>
          </cell>
          <cell r="L15" t="str">
            <v/>
          </cell>
          <cell r="M15" t="str">
            <v/>
          </cell>
          <cell r="O15" t="str">
            <v/>
          </cell>
          <cell r="Q15" t="str">
            <v/>
          </cell>
          <cell r="R15" t="str">
            <v/>
          </cell>
          <cell r="T15" t="str">
            <v/>
          </cell>
          <cell r="V15" t="str">
            <v/>
          </cell>
          <cell r="W15" t="str">
            <v/>
          </cell>
          <cell r="Y15" t="str">
            <v/>
          </cell>
          <cell r="AA15" t="str">
            <v/>
          </cell>
          <cell r="AB15" t="str">
            <v/>
          </cell>
          <cell r="AD15" t="str">
            <v/>
          </cell>
          <cell r="AF15" t="str">
            <v/>
          </cell>
          <cell r="AG15" t="str">
            <v/>
          </cell>
          <cell r="AI15" t="str">
            <v/>
          </cell>
          <cell r="AK15" t="str">
            <v/>
          </cell>
          <cell r="AL15" t="str">
            <v/>
          </cell>
          <cell r="AN15" t="str">
            <v/>
          </cell>
          <cell r="AP15" t="str">
            <v/>
          </cell>
          <cell r="AQ15" t="str">
            <v/>
          </cell>
          <cell r="AS15" t="str">
            <v/>
          </cell>
          <cell r="AU15" t="str">
            <v/>
          </cell>
          <cell r="AV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E15" t="str">
            <v/>
          </cell>
          <cell r="BF15" t="str">
            <v/>
          </cell>
          <cell r="BH15" t="str">
            <v/>
          </cell>
          <cell r="BJ15" t="str">
            <v/>
          </cell>
          <cell r="BK15" t="str">
            <v/>
          </cell>
          <cell r="BM15" t="str">
            <v/>
          </cell>
          <cell r="BO15" t="str">
            <v/>
          </cell>
          <cell r="BP15" t="str">
            <v/>
          </cell>
          <cell r="BR15" t="str">
            <v/>
          </cell>
          <cell r="BT15" t="str">
            <v/>
          </cell>
          <cell r="BU15" t="str">
            <v/>
          </cell>
          <cell r="BW15" t="str">
            <v/>
          </cell>
        </row>
        <row r="16">
          <cell r="A16">
            <v>11</v>
          </cell>
          <cell r="B16" t="str">
            <v/>
          </cell>
          <cell r="C16" t="str">
            <v/>
          </cell>
          <cell r="E16" t="str">
            <v/>
          </cell>
          <cell r="G16" t="str">
            <v/>
          </cell>
          <cell r="H16" t="str">
            <v/>
          </cell>
          <cell r="J16" t="str">
            <v/>
          </cell>
          <cell r="L16" t="str">
            <v/>
          </cell>
          <cell r="M16" t="str">
            <v/>
          </cell>
          <cell r="O16" t="str">
            <v/>
          </cell>
          <cell r="Q16" t="str">
            <v/>
          </cell>
          <cell r="R16" t="str">
            <v/>
          </cell>
          <cell r="T16" t="str">
            <v/>
          </cell>
          <cell r="V16" t="str">
            <v/>
          </cell>
          <cell r="W16" t="str">
            <v/>
          </cell>
          <cell r="Y16" t="str">
            <v/>
          </cell>
          <cell r="AA16" t="str">
            <v/>
          </cell>
          <cell r="AB16" t="str">
            <v/>
          </cell>
          <cell r="AD16" t="str">
            <v/>
          </cell>
          <cell r="AF16" t="str">
            <v/>
          </cell>
          <cell r="AG16" t="str">
            <v/>
          </cell>
          <cell r="AI16" t="str">
            <v/>
          </cell>
          <cell r="AK16" t="str">
            <v/>
          </cell>
          <cell r="AL16" t="str">
            <v/>
          </cell>
          <cell r="AN16" t="str">
            <v/>
          </cell>
          <cell r="AP16" t="str">
            <v/>
          </cell>
          <cell r="AQ16" t="str">
            <v/>
          </cell>
          <cell r="AS16" t="str">
            <v/>
          </cell>
          <cell r="AU16" t="str">
            <v/>
          </cell>
          <cell r="AV16" t="str">
            <v/>
          </cell>
          <cell r="AX16" t="str">
            <v/>
          </cell>
          <cell r="AZ16" t="str">
            <v/>
          </cell>
          <cell r="BA16" t="str">
            <v/>
          </cell>
          <cell r="BC16" t="str">
            <v/>
          </cell>
          <cell r="BE16" t="str">
            <v/>
          </cell>
          <cell r="BF16" t="str">
            <v/>
          </cell>
          <cell r="BH16" t="str">
            <v/>
          </cell>
          <cell r="BJ16" t="str">
            <v/>
          </cell>
          <cell r="BK16" t="str">
            <v/>
          </cell>
          <cell r="BM16" t="str">
            <v/>
          </cell>
          <cell r="BO16" t="str">
            <v/>
          </cell>
          <cell r="BP16" t="str">
            <v/>
          </cell>
          <cell r="BR16" t="str">
            <v/>
          </cell>
          <cell r="BT16" t="str">
            <v/>
          </cell>
          <cell r="BU16" t="str">
            <v/>
          </cell>
          <cell r="BW16" t="str">
            <v/>
          </cell>
        </row>
        <row r="17">
          <cell r="A17">
            <v>12</v>
          </cell>
          <cell r="B17" t="str">
            <v/>
          </cell>
          <cell r="C17" t="str">
            <v/>
          </cell>
          <cell r="E17" t="str">
            <v/>
          </cell>
          <cell r="G17" t="str">
            <v/>
          </cell>
          <cell r="H17" t="str">
            <v/>
          </cell>
          <cell r="J17" t="str">
            <v/>
          </cell>
          <cell r="L17" t="str">
            <v/>
          </cell>
          <cell r="M17" t="str">
            <v/>
          </cell>
          <cell r="O17" t="str">
            <v/>
          </cell>
          <cell r="Q17" t="str">
            <v/>
          </cell>
          <cell r="R17" t="str">
            <v/>
          </cell>
          <cell r="T17" t="str">
            <v/>
          </cell>
          <cell r="V17" t="str">
            <v/>
          </cell>
          <cell r="W17" t="str">
            <v/>
          </cell>
          <cell r="Y17" t="str">
            <v/>
          </cell>
          <cell r="AA17" t="str">
            <v/>
          </cell>
          <cell r="AB17" t="str">
            <v/>
          </cell>
          <cell r="AD17" t="str">
            <v/>
          </cell>
          <cell r="AF17" t="str">
            <v/>
          </cell>
          <cell r="AG17" t="str">
            <v/>
          </cell>
          <cell r="AI17" t="str">
            <v/>
          </cell>
          <cell r="AK17" t="str">
            <v/>
          </cell>
          <cell r="AL17" t="str">
            <v/>
          </cell>
          <cell r="AN17" t="str">
            <v/>
          </cell>
          <cell r="AP17" t="str">
            <v/>
          </cell>
          <cell r="AQ17" t="str">
            <v/>
          </cell>
          <cell r="AS17" t="str">
            <v/>
          </cell>
          <cell r="AU17" t="str">
            <v/>
          </cell>
          <cell r="AV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E17" t="str">
            <v/>
          </cell>
          <cell r="BF17" t="str">
            <v/>
          </cell>
          <cell r="BH17" t="str">
            <v/>
          </cell>
          <cell r="BJ17" t="str">
            <v/>
          </cell>
          <cell r="BK17" t="str">
            <v/>
          </cell>
          <cell r="BM17" t="str">
            <v/>
          </cell>
          <cell r="BO17" t="str">
            <v/>
          </cell>
          <cell r="BP17" t="str">
            <v/>
          </cell>
          <cell r="BR17" t="str">
            <v/>
          </cell>
          <cell r="BT17" t="str">
            <v/>
          </cell>
          <cell r="BU17" t="str">
            <v/>
          </cell>
          <cell r="BW17" t="str">
            <v/>
          </cell>
        </row>
        <row r="18">
          <cell r="A18">
            <v>13</v>
          </cell>
          <cell r="B18" t="str">
            <v/>
          </cell>
          <cell r="C18" t="str">
            <v/>
          </cell>
          <cell r="E18" t="str">
            <v/>
          </cell>
          <cell r="G18" t="str">
            <v/>
          </cell>
          <cell r="H18" t="str">
            <v/>
          </cell>
          <cell r="J18" t="str">
            <v/>
          </cell>
          <cell r="L18" t="str">
            <v/>
          </cell>
          <cell r="M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V18" t="str">
            <v/>
          </cell>
          <cell r="W18" t="str">
            <v/>
          </cell>
          <cell r="Y18" t="str">
            <v/>
          </cell>
          <cell r="AA18" t="str">
            <v/>
          </cell>
          <cell r="AB18" t="str">
            <v/>
          </cell>
          <cell r="AD18" t="str">
            <v/>
          </cell>
          <cell r="AF18" t="str">
            <v/>
          </cell>
          <cell r="AG18" t="str">
            <v/>
          </cell>
          <cell r="AI18" t="str">
            <v/>
          </cell>
          <cell r="AK18" t="str">
            <v/>
          </cell>
          <cell r="AL18" t="str">
            <v/>
          </cell>
          <cell r="AN18" t="str">
            <v/>
          </cell>
          <cell r="AP18" t="str">
            <v/>
          </cell>
          <cell r="AQ18" t="str">
            <v/>
          </cell>
          <cell r="AS18" t="str">
            <v/>
          </cell>
          <cell r="AU18" t="str">
            <v/>
          </cell>
          <cell r="AV18" t="str">
            <v/>
          </cell>
          <cell r="AX18" t="str">
            <v/>
          </cell>
          <cell r="AZ18" t="str">
            <v/>
          </cell>
          <cell r="BA18" t="str">
            <v/>
          </cell>
          <cell r="BC18" t="str">
            <v/>
          </cell>
          <cell r="BE18" t="str">
            <v/>
          </cell>
          <cell r="BF18" t="str">
            <v/>
          </cell>
          <cell r="BH18" t="str">
            <v/>
          </cell>
          <cell r="BJ18" t="str">
            <v/>
          </cell>
          <cell r="BK18" t="str">
            <v/>
          </cell>
          <cell r="BM18" t="str">
            <v/>
          </cell>
          <cell r="BO18" t="str">
            <v/>
          </cell>
          <cell r="BP18" t="str">
            <v/>
          </cell>
          <cell r="BR18" t="str">
            <v/>
          </cell>
          <cell r="BT18" t="str">
            <v/>
          </cell>
          <cell r="BU18" t="str">
            <v/>
          </cell>
          <cell r="BW18" t="str">
            <v/>
          </cell>
        </row>
        <row r="19">
          <cell r="A19">
            <v>14</v>
          </cell>
          <cell r="B19" t="str">
            <v/>
          </cell>
          <cell r="C19" t="str">
            <v/>
          </cell>
          <cell r="E19" t="str">
            <v/>
          </cell>
          <cell r="G19" t="str">
            <v/>
          </cell>
          <cell r="H19" t="str">
            <v/>
          </cell>
          <cell r="J19" t="str">
            <v/>
          </cell>
          <cell r="L19" t="str">
            <v/>
          </cell>
          <cell r="M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V19" t="str">
            <v/>
          </cell>
          <cell r="W19" t="str">
            <v/>
          </cell>
          <cell r="Y19" t="str">
            <v/>
          </cell>
          <cell r="AA19" t="str">
            <v/>
          </cell>
          <cell r="AB19" t="str">
            <v/>
          </cell>
          <cell r="AD19" t="str">
            <v/>
          </cell>
          <cell r="AF19" t="str">
            <v/>
          </cell>
          <cell r="AG19" t="str">
            <v/>
          </cell>
          <cell r="AI19" t="str">
            <v/>
          </cell>
          <cell r="AK19" t="str">
            <v/>
          </cell>
          <cell r="AL19" t="str">
            <v/>
          </cell>
          <cell r="AN19" t="str">
            <v/>
          </cell>
          <cell r="AP19" t="str">
            <v/>
          </cell>
          <cell r="AQ19" t="str">
            <v/>
          </cell>
          <cell r="AS19" t="str">
            <v/>
          </cell>
          <cell r="AU19" t="str">
            <v/>
          </cell>
          <cell r="AV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/>
          </cell>
          <cell r="BE19" t="str">
            <v/>
          </cell>
          <cell r="BF19" t="str">
            <v/>
          </cell>
          <cell r="BH19" t="str">
            <v/>
          </cell>
          <cell r="BJ19" t="str">
            <v/>
          </cell>
          <cell r="BK19" t="str">
            <v/>
          </cell>
          <cell r="BM19" t="str">
            <v/>
          </cell>
          <cell r="BO19" t="str">
            <v/>
          </cell>
          <cell r="BP19" t="str">
            <v/>
          </cell>
          <cell r="BR19" t="str">
            <v/>
          </cell>
          <cell r="BT19" t="str">
            <v/>
          </cell>
          <cell r="BU19" t="str">
            <v/>
          </cell>
          <cell r="BW19" t="str">
            <v/>
          </cell>
        </row>
        <row r="20">
          <cell r="A20">
            <v>15</v>
          </cell>
          <cell r="B20" t="str">
            <v/>
          </cell>
          <cell r="C20" t="str">
            <v/>
          </cell>
          <cell r="E20" t="str">
            <v/>
          </cell>
          <cell r="G20" t="str">
            <v/>
          </cell>
          <cell r="H20" t="str">
            <v/>
          </cell>
          <cell r="J20" t="str">
            <v/>
          </cell>
          <cell r="L20" t="str">
            <v/>
          </cell>
          <cell r="M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V20" t="str">
            <v/>
          </cell>
          <cell r="W20" t="str">
            <v/>
          </cell>
          <cell r="Y20" t="str">
            <v/>
          </cell>
          <cell r="AA20" t="str">
            <v/>
          </cell>
          <cell r="AB20" t="str">
            <v/>
          </cell>
          <cell r="AD20" t="str">
            <v/>
          </cell>
          <cell r="AF20" t="str">
            <v/>
          </cell>
          <cell r="AG20" t="str">
            <v/>
          </cell>
          <cell r="AI20" t="str">
            <v/>
          </cell>
          <cell r="AK20" t="str">
            <v/>
          </cell>
          <cell r="AL20" t="str">
            <v/>
          </cell>
          <cell r="AN20" t="str">
            <v/>
          </cell>
          <cell r="AP20" t="str">
            <v/>
          </cell>
          <cell r="AQ20" t="str">
            <v/>
          </cell>
          <cell r="AS20" t="str">
            <v/>
          </cell>
          <cell r="AU20" t="str">
            <v/>
          </cell>
          <cell r="AV20" t="str">
            <v/>
          </cell>
          <cell r="AX20" t="str">
            <v/>
          </cell>
          <cell r="AZ20" t="str">
            <v/>
          </cell>
          <cell r="BA20" t="str">
            <v/>
          </cell>
          <cell r="BC20" t="str">
            <v/>
          </cell>
          <cell r="BE20" t="str">
            <v/>
          </cell>
          <cell r="BF20" t="str">
            <v/>
          </cell>
          <cell r="BH20" t="str">
            <v/>
          </cell>
          <cell r="BJ20" t="str">
            <v/>
          </cell>
          <cell r="BK20" t="str">
            <v/>
          </cell>
          <cell r="BM20" t="str">
            <v/>
          </cell>
          <cell r="BO20" t="str">
            <v/>
          </cell>
          <cell r="BP20" t="str">
            <v/>
          </cell>
          <cell r="BR20" t="str">
            <v/>
          </cell>
          <cell r="BT20" t="str">
            <v/>
          </cell>
          <cell r="BU20" t="str">
            <v/>
          </cell>
          <cell r="BW20" t="str">
            <v/>
          </cell>
        </row>
        <row r="21">
          <cell r="A21">
            <v>16</v>
          </cell>
          <cell r="B21" t="str">
            <v/>
          </cell>
          <cell r="C21" t="str">
            <v/>
          </cell>
          <cell r="E21" t="str">
            <v/>
          </cell>
          <cell r="G21" t="str">
            <v/>
          </cell>
          <cell r="H21" t="str">
            <v/>
          </cell>
          <cell r="J21" t="str">
            <v/>
          </cell>
          <cell r="L21" t="str">
            <v/>
          </cell>
          <cell r="M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V21" t="str">
            <v/>
          </cell>
          <cell r="W21" t="str">
            <v/>
          </cell>
          <cell r="Y21" t="str">
            <v/>
          </cell>
          <cell r="AA21" t="str">
            <v/>
          </cell>
          <cell r="AB21" t="str">
            <v/>
          </cell>
          <cell r="AD21" t="str">
            <v/>
          </cell>
          <cell r="AF21" t="str">
            <v/>
          </cell>
          <cell r="AG21" t="str">
            <v/>
          </cell>
          <cell r="AI21" t="str">
            <v/>
          </cell>
          <cell r="AK21" t="str">
            <v/>
          </cell>
          <cell r="AL21" t="str">
            <v/>
          </cell>
          <cell r="AN21" t="str">
            <v/>
          </cell>
          <cell r="AP21" t="str">
            <v/>
          </cell>
          <cell r="AQ21" t="str">
            <v/>
          </cell>
          <cell r="AS21" t="str">
            <v/>
          </cell>
          <cell r="AU21" t="str">
            <v/>
          </cell>
          <cell r="AV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E21" t="str">
            <v/>
          </cell>
          <cell r="BF21" t="str">
            <v/>
          </cell>
          <cell r="BH21" t="str">
            <v/>
          </cell>
          <cell r="BJ21" t="str">
            <v/>
          </cell>
          <cell r="BK21" t="str">
            <v/>
          </cell>
          <cell r="BM21" t="str">
            <v/>
          </cell>
          <cell r="BO21" t="str">
            <v/>
          </cell>
          <cell r="BP21" t="str">
            <v/>
          </cell>
          <cell r="BR21" t="str">
            <v/>
          </cell>
          <cell r="BT21" t="str">
            <v/>
          </cell>
          <cell r="BU21" t="str">
            <v/>
          </cell>
          <cell r="BW21" t="str">
            <v/>
          </cell>
        </row>
        <row r="22">
          <cell r="A22">
            <v>17</v>
          </cell>
          <cell r="B22" t="str">
            <v/>
          </cell>
          <cell r="C22" t="str">
            <v/>
          </cell>
          <cell r="E22" t="str">
            <v/>
          </cell>
          <cell r="G22" t="str">
            <v/>
          </cell>
          <cell r="H22" t="str">
            <v/>
          </cell>
          <cell r="J22" t="str">
            <v/>
          </cell>
          <cell r="L22" t="str">
            <v/>
          </cell>
          <cell r="M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V22" t="str">
            <v/>
          </cell>
          <cell r="W22" t="str">
            <v/>
          </cell>
          <cell r="Y22" t="str">
            <v/>
          </cell>
          <cell r="AA22" t="str">
            <v/>
          </cell>
          <cell r="AB22" t="str">
            <v/>
          </cell>
          <cell r="AD22" t="str">
            <v/>
          </cell>
          <cell r="AF22" t="str">
            <v/>
          </cell>
          <cell r="AG22" t="str">
            <v/>
          </cell>
          <cell r="AI22" t="str">
            <v/>
          </cell>
          <cell r="AK22" t="str">
            <v/>
          </cell>
          <cell r="AL22" t="str">
            <v/>
          </cell>
          <cell r="AN22" t="str">
            <v/>
          </cell>
          <cell r="AP22" t="str">
            <v/>
          </cell>
          <cell r="AQ22" t="str">
            <v/>
          </cell>
          <cell r="AS22" t="str">
            <v/>
          </cell>
          <cell r="AU22" t="str">
            <v/>
          </cell>
          <cell r="AV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E22" t="str">
            <v/>
          </cell>
          <cell r="BF22" t="str">
            <v/>
          </cell>
          <cell r="BH22" t="str">
            <v/>
          </cell>
          <cell r="BJ22" t="str">
            <v/>
          </cell>
          <cell r="BK22" t="str">
            <v/>
          </cell>
          <cell r="BM22" t="str">
            <v/>
          </cell>
          <cell r="BO22" t="str">
            <v/>
          </cell>
          <cell r="BP22" t="str">
            <v/>
          </cell>
          <cell r="BR22" t="str">
            <v/>
          </cell>
          <cell r="BT22" t="str">
            <v/>
          </cell>
          <cell r="BU22" t="str">
            <v/>
          </cell>
          <cell r="BW22" t="str">
            <v/>
          </cell>
        </row>
        <row r="23">
          <cell r="A23">
            <v>18</v>
          </cell>
          <cell r="B23" t="str">
            <v/>
          </cell>
          <cell r="C23" t="str">
            <v/>
          </cell>
          <cell r="E23" t="str">
            <v/>
          </cell>
          <cell r="G23" t="str">
            <v/>
          </cell>
          <cell r="H23" t="str">
            <v/>
          </cell>
          <cell r="J23" t="str">
            <v/>
          </cell>
          <cell r="L23" t="str">
            <v/>
          </cell>
          <cell r="M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V23" t="str">
            <v/>
          </cell>
          <cell r="W23" t="str">
            <v/>
          </cell>
          <cell r="Y23" t="str">
            <v/>
          </cell>
          <cell r="AA23" t="str">
            <v/>
          </cell>
          <cell r="AB23" t="str">
            <v/>
          </cell>
          <cell r="AD23" t="str">
            <v/>
          </cell>
          <cell r="AF23" t="str">
            <v/>
          </cell>
          <cell r="AG23" t="str">
            <v/>
          </cell>
          <cell r="AI23" t="str">
            <v/>
          </cell>
          <cell r="AK23" t="str">
            <v/>
          </cell>
          <cell r="AL23" t="str">
            <v/>
          </cell>
          <cell r="AN23" t="str">
            <v/>
          </cell>
          <cell r="AP23" t="str">
            <v/>
          </cell>
          <cell r="AQ23" t="str">
            <v/>
          </cell>
          <cell r="AS23" t="str">
            <v/>
          </cell>
          <cell r="AU23" t="str">
            <v/>
          </cell>
          <cell r="AV23" t="str">
            <v/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E23" t="str">
            <v/>
          </cell>
          <cell r="BF23" t="str">
            <v/>
          </cell>
          <cell r="BH23" t="str">
            <v/>
          </cell>
          <cell r="BJ23" t="str">
            <v/>
          </cell>
          <cell r="BK23" t="str">
            <v/>
          </cell>
          <cell r="BM23" t="str">
            <v/>
          </cell>
          <cell r="BO23" t="str">
            <v/>
          </cell>
          <cell r="BP23" t="str">
            <v/>
          </cell>
          <cell r="BR23" t="str">
            <v/>
          </cell>
          <cell r="BT23" t="str">
            <v/>
          </cell>
          <cell r="BU23" t="str">
            <v/>
          </cell>
          <cell r="BW23" t="str">
            <v/>
          </cell>
        </row>
        <row r="24">
          <cell r="A24">
            <v>19</v>
          </cell>
          <cell r="B24" t="str">
            <v/>
          </cell>
          <cell r="C24" t="str">
            <v/>
          </cell>
          <cell r="E24" t="str">
            <v/>
          </cell>
          <cell r="G24" t="str">
            <v/>
          </cell>
          <cell r="H24" t="str">
            <v/>
          </cell>
          <cell r="J24" t="str">
            <v/>
          </cell>
          <cell r="L24" t="str">
            <v/>
          </cell>
          <cell r="M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V24" t="str">
            <v/>
          </cell>
          <cell r="W24" t="str">
            <v/>
          </cell>
          <cell r="Y24" t="str">
            <v/>
          </cell>
          <cell r="AA24" t="str">
            <v/>
          </cell>
          <cell r="AB24" t="str">
            <v/>
          </cell>
          <cell r="AD24" t="str">
            <v/>
          </cell>
          <cell r="AF24" t="str">
            <v/>
          </cell>
          <cell r="AG24" t="str">
            <v/>
          </cell>
          <cell r="AI24" t="str">
            <v/>
          </cell>
          <cell r="AK24" t="str">
            <v/>
          </cell>
          <cell r="AL24" t="str">
            <v/>
          </cell>
          <cell r="AN24" t="str">
            <v/>
          </cell>
          <cell r="AP24" t="str">
            <v/>
          </cell>
          <cell r="AQ24" t="str">
            <v/>
          </cell>
          <cell r="AS24" t="str">
            <v/>
          </cell>
          <cell r="AU24" t="str">
            <v/>
          </cell>
          <cell r="AV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/>
          </cell>
          <cell r="BE24" t="str">
            <v/>
          </cell>
          <cell r="BF24" t="str">
            <v/>
          </cell>
          <cell r="BH24" t="str">
            <v/>
          </cell>
          <cell r="BJ24" t="str">
            <v/>
          </cell>
          <cell r="BK24" t="str">
            <v/>
          </cell>
          <cell r="BM24" t="str">
            <v/>
          </cell>
          <cell r="BO24" t="str">
            <v/>
          </cell>
          <cell r="BP24" t="str">
            <v/>
          </cell>
          <cell r="BR24" t="str">
            <v/>
          </cell>
          <cell r="BT24" t="str">
            <v/>
          </cell>
          <cell r="BU24" t="str">
            <v/>
          </cell>
          <cell r="BW24" t="str">
            <v/>
          </cell>
        </row>
        <row r="25">
          <cell r="A25">
            <v>20</v>
          </cell>
          <cell r="B25" t="str">
            <v/>
          </cell>
          <cell r="C25" t="str">
            <v/>
          </cell>
          <cell r="E25" t="str">
            <v/>
          </cell>
          <cell r="G25" t="str">
            <v/>
          </cell>
          <cell r="H25" t="str">
            <v/>
          </cell>
          <cell r="J25" t="str">
            <v/>
          </cell>
          <cell r="L25" t="str">
            <v/>
          </cell>
          <cell r="M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V25" t="str">
            <v/>
          </cell>
          <cell r="W25" t="str">
            <v/>
          </cell>
          <cell r="Y25" t="str">
            <v/>
          </cell>
          <cell r="AA25" t="str">
            <v/>
          </cell>
          <cell r="AB25" t="str">
            <v/>
          </cell>
          <cell r="AD25" t="str">
            <v/>
          </cell>
          <cell r="AF25" t="str">
            <v/>
          </cell>
          <cell r="AG25" t="str">
            <v/>
          </cell>
          <cell r="AI25" t="str">
            <v/>
          </cell>
          <cell r="AK25" t="str">
            <v/>
          </cell>
          <cell r="AL25" t="str">
            <v/>
          </cell>
          <cell r="AN25" t="str">
            <v/>
          </cell>
          <cell r="AP25" t="str">
            <v/>
          </cell>
          <cell r="AQ25" t="str">
            <v/>
          </cell>
          <cell r="AS25" t="str">
            <v/>
          </cell>
          <cell r="AU25" t="str">
            <v/>
          </cell>
          <cell r="AV25" t="str">
            <v/>
          </cell>
          <cell r="AX25" t="str">
            <v/>
          </cell>
          <cell r="AZ25" t="str">
            <v/>
          </cell>
          <cell r="BA25" t="str">
            <v/>
          </cell>
          <cell r="BC25" t="str">
            <v/>
          </cell>
          <cell r="BE25" t="str">
            <v/>
          </cell>
          <cell r="BF25" t="str">
            <v/>
          </cell>
          <cell r="BH25" t="str">
            <v/>
          </cell>
          <cell r="BJ25" t="str">
            <v/>
          </cell>
          <cell r="BK25" t="str">
            <v/>
          </cell>
          <cell r="BM25" t="str">
            <v/>
          </cell>
          <cell r="BO25" t="str">
            <v/>
          </cell>
          <cell r="BP25" t="str">
            <v/>
          </cell>
          <cell r="BR25" t="str">
            <v/>
          </cell>
          <cell r="BT25" t="str">
            <v/>
          </cell>
          <cell r="BU25" t="str">
            <v/>
          </cell>
          <cell r="BW25" t="str">
            <v/>
          </cell>
        </row>
        <row r="26">
          <cell r="A26">
            <v>21</v>
          </cell>
          <cell r="B26" t="str">
            <v/>
          </cell>
          <cell r="C26" t="str">
            <v/>
          </cell>
          <cell r="E26" t="str">
            <v/>
          </cell>
          <cell r="G26" t="str">
            <v/>
          </cell>
          <cell r="H26" t="str">
            <v/>
          </cell>
          <cell r="J26" t="str">
            <v/>
          </cell>
          <cell r="L26" t="str">
            <v/>
          </cell>
          <cell r="M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V26" t="str">
            <v/>
          </cell>
          <cell r="W26" t="str">
            <v/>
          </cell>
          <cell r="Y26" t="str">
            <v/>
          </cell>
          <cell r="AA26" t="str">
            <v/>
          </cell>
          <cell r="AB26" t="str">
            <v/>
          </cell>
          <cell r="AD26" t="str">
            <v/>
          </cell>
          <cell r="AF26" t="str">
            <v/>
          </cell>
          <cell r="AG26" t="str">
            <v/>
          </cell>
          <cell r="AI26" t="str">
            <v/>
          </cell>
          <cell r="AK26" t="str">
            <v/>
          </cell>
          <cell r="AL26" t="str">
            <v/>
          </cell>
          <cell r="AN26" t="str">
            <v/>
          </cell>
          <cell r="AP26" t="str">
            <v/>
          </cell>
          <cell r="AQ26" t="str">
            <v/>
          </cell>
          <cell r="AS26" t="str">
            <v/>
          </cell>
          <cell r="AU26" t="str">
            <v/>
          </cell>
          <cell r="AV26" t="str">
            <v/>
          </cell>
          <cell r="AX26" t="str">
            <v/>
          </cell>
          <cell r="AZ26" t="str">
            <v/>
          </cell>
          <cell r="BA26" t="str">
            <v/>
          </cell>
          <cell r="BC26" t="str">
            <v/>
          </cell>
          <cell r="BE26" t="str">
            <v/>
          </cell>
          <cell r="BF26" t="str">
            <v/>
          </cell>
          <cell r="BH26" t="str">
            <v/>
          </cell>
          <cell r="BJ26" t="str">
            <v/>
          </cell>
          <cell r="BK26" t="str">
            <v/>
          </cell>
          <cell r="BM26" t="str">
            <v/>
          </cell>
          <cell r="BO26" t="str">
            <v/>
          </cell>
          <cell r="BP26" t="str">
            <v/>
          </cell>
          <cell r="BR26" t="str">
            <v/>
          </cell>
          <cell r="BT26" t="str">
            <v/>
          </cell>
          <cell r="BU26" t="str">
            <v/>
          </cell>
          <cell r="BW26" t="str">
            <v/>
          </cell>
        </row>
        <row r="27">
          <cell r="A27">
            <v>22</v>
          </cell>
          <cell r="B27" t="str">
            <v/>
          </cell>
          <cell r="C27" t="str">
            <v/>
          </cell>
          <cell r="E27" t="str">
            <v/>
          </cell>
          <cell r="G27" t="str">
            <v/>
          </cell>
          <cell r="H27" t="str">
            <v/>
          </cell>
          <cell r="J27" t="str">
            <v/>
          </cell>
          <cell r="L27" t="str">
            <v/>
          </cell>
          <cell r="M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V27" t="str">
            <v/>
          </cell>
          <cell r="W27" t="str">
            <v/>
          </cell>
          <cell r="Y27" t="str">
            <v/>
          </cell>
          <cell r="AA27" t="str">
            <v/>
          </cell>
          <cell r="AB27" t="str">
            <v/>
          </cell>
          <cell r="AD27" t="str">
            <v/>
          </cell>
          <cell r="AF27" t="str">
            <v/>
          </cell>
          <cell r="AG27" t="str">
            <v/>
          </cell>
          <cell r="AI27" t="str">
            <v/>
          </cell>
          <cell r="AK27" t="str">
            <v/>
          </cell>
          <cell r="AL27" t="str">
            <v/>
          </cell>
          <cell r="AN27" t="str">
            <v/>
          </cell>
          <cell r="AP27" t="str">
            <v/>
          </cell>
          <cell r="AQ27" t="str">
            <v/>
          </cell>
          <cell r="AS27" t="str">
            <v/>
          </cell>
          <cell r="AU27" t="str">
            <v/>
          </cell>
          <cell r="AV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E27" t="str">
            <v/>
          </cell>
          <cell r="BF27" t="str">
            <v/>
          </cell>
          <cell r="BH27" t="str">
            <v/>
          </cell>
          <cell r="BJ27" t="str">
            <v/>
          </cell>
          <cell r="BK27" t="str">
            <v/>
          </cell>
          <cell r="BM27" t="str">
            <v/>
          </cell>
          <cell r="BO27" t="str">
            <v/>
          </cell>
          <cell r="BP27" t="str">
            <v/>
          </cell>
          <cell r="BR27" t="str">
            <v/>
          </cell>
          <cell r="BT27" t="str">
            <v/>
          </cell>
          <cell r="BU27" t="str">
            <v/>
          </cell>
          <cell r="BW27" t="str">
            <v/>
          </cell>
        </row>
        <row r="28">
          <cell r="A28">
            <v>23</v>
          </cell>
          <cell r="B28" t="str">
            <v/>
          </cell>
          <cell r="C28" t="str">
            <v/>
          </cell>
          <cell r="E28" t="str">
            <v/>
          </cell>
          <cell r="G28" t="str">
            <v/>
          </cell>
          <cell r="H28" t="str">
            <v/>
          </cell>
          <cell r="J28" t="str">
            <v/>
          </cell>
          <cell r="L28" t="str">
            <v/>
          </cell>
          <cell r="M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V28" t="str">
            <v/>
          </cell>
          <cell r="W28" t="str">
            <v/>
          </cell>
          <cell r="Y28" t="str">
            <v/>
          </cell>
          <cell r="AA28" t="str">
            <v/>
          </cell>
          <cell r="AB28" t="str">
            <v/>
          </cell>
          <cell r="AD28" t="str">
            <v/>
          </cell>
          <cell r="AF28" t="str">
            <v/>
          </cell>
          <cell r="AG28" t="str">
            <v/>
          </cell>
          <cell r="AI28" t="str">
            <v/>
          </cell>
          <cell r="AK28" t="str">
            <v/>
          </cell>
          <cell r="AL28" t="str">
            <v/>
          </cell>
          <cell r="AN28" t="str">
            <v/>
          </cell>
          <cell r="AP28" t="str">
            <v/>
          </cell>
          <cell r="AQ28" t="str">
            <v/>
          </cell>
          <cell r="AS28" t="str">
            <v/>
          </cell>
          <cell r="AU28" t="str">
            <v/>
          </cell>
          <cell r="AV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E28" t="str">
            <v/>
          </cell>
          <cell r="BF28" t="str">
            <v/>
          </cell>
          <cell r="BH28" t="str">
            <v/>
          </cell>
          <cell r="BJ28" t="str">
            <v/>
          </cell>
          <cell r="BK28" t="str">
            <v/>
          </cell>
          <cell r="BM28" t="str">
            <v/>
          </cell>
          <cell r="BO28" t="str">
            <v/>
          </cell>
          <cell r="BP28" t="str">
            <v/>
          </cell>
          <cell r="BR28" t="str">
            <v/>
          </cell>
          <cell r="BT28" t="str">
            <v/>
          </cell>
          <cell r="BU28" t="str">
            <v/>
          </cell>
          <cell r="BW28" t="str">
            <v/>
          </cell>
        </row>
        <row r="29">
          <cell r="A29">
            <v>24</v>
          </cell>
          <cell r="B29" t="str">
            <v/>
          </cell>
          <cell r="C29" t="str">
            <v/>
          </cell>
          <cell r="E29" t="str">
            <v/>
          </cell>
          <cell r="G29" t="str">
            <v/>
          </cell>
          <cell r="H29" t="str">
            <v/>
          </cell>
          <cell r="J29" t="str">
            <v/>
          </cell>
          <cell r="L29" t="str">
            <v/>
          </cell>
          <cell r="M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V29" t="str">
            <v/>
          </cell>
          <cell r="W29" t="str">
            <v/>
          </cell>
          <cell r="Y29" t="str">
            <v/>
          </cell>
          <cell r="AA29" t="str">
            <v/>
          </cell>
          <cell r="AB29" t="str">
            <v/>
          </cell>
          <cell r="AD29" t="str">
            <v/>
          </cell>
          <cell r="AF29" t="str">
            <v/>
          </cell>
          <cell r="AG29" t="str">
            <v/>
          </cell>
          <cell r="AI29" t="str">
            <v/>
          </cell>
          <cell r="AK29" t="str">
            <v/>
          </cell>
          <cell r="AL29" t="str">
            <v/>
          </cell>
          <cell r="AN29" t="str">
            <v/>
          </cell>
          <cell r="AP29" t="str">
            <v/>
          </cell>
          <cell r="AQ29" t="str">
            <v/>
          </cell>
          <cell r="AS29" t="str">
            <v/>
          </cell>
          <cell r="AU29" t="str">
            <v/>
          </cell>
          <cell r="AV29" t="str">
            <v/>
          </cell>
          <cell r="AX29" t="str">
            <v/>
          </cell>
          <cell r="AZ29" t="str">
            <v/>
          </cell>
          <cell r="BA29" t="str">
            <v/>
          </cell>
          <cell r="BC29" t="str">
            <v/>
          </cell>
          <cell r="BE29" t="str">
            <v/>
          </cell>
          <cell r="BF29" t="str">
            <v/>
          </cell>
          <cell r="BH29" t="str">
            <v/>
          </cell>
          <cell r="BJ29" t="str">
            <v/>
          </cell>
          <cell r="BK29" t="str">
            <v/>
          </cell>
          <cell r="BM29" t="str">
            <v/>
          </cell>
          <cell r="BO29" t="str">
            <v/>
          </cell>
          <cell r="BP29" t="str">
            <v/>
          </cell>
          <cell r="BR29" t="str">
            <v/>
          </cell>
          <cell r="BT29" t="str">
            <v/>
          </cell>
          <cell r="BU29" t="str">
            <v/>
          </cell>
          <cell r="BW29" t="str">
            <v/>
          </cell>
        </row>
        <row r="30">
          <cell r="A30">
            <v>25</v>
          </cell>
          <cell r="B30" t="str">
            <v/>
          </cell>
          <cell r="C30" t="str">
            <v/>
          </cell>
          <cell r="E30" t="str">
            <v/>
          </cell>
          <cell r="G30" t="str">
            <v/>
          </cell>
          <cell r="H30" t="str">
            <v/>
          </cell>
          <cell r="J30" t="str">
            <v/>
          </cell>
          <cell r="L30" t="str">
            <v/>
          </cell>
          <cell r="M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V30" t="str">
            <v/>
          </cell>
          <cell r="W30" t="str">
            <v/>
          </cell>
          <cell r="Y30" t="str">
            <v/>
          </cell>
          <cell r="AA30" t="str">
            <v/>
          </cell>
          <cell r="AB30" t="str">
            <v/>
          </cell>
          <cell r="AD30" t="str">
            <v/>
          </cell>
          <cell r="AF30" t="str">
            <v/>
          </cell>
          <cell r="AG30" t="str">
            <v/>
          </cell>
          <cell r="AI30" t="str">
            <v/>
          </cell>
          <cell r="AK30" t="str">
            <v/>
          </cell>
          <cell r="AL30" t="str">
            <v/>
          </cell>
          <cell r="AN30" t="str">
            <v/>
          </cell>
          <cell r="AP30" t="str">
            <v/>
          </cell>
          <cell r="AQ30" t="str">
            <v/>
          </cell>
          <cell r="AS30" t="str">
            <v/>
          </cell>
          <cell r="AU30" t="str">
            <v/>
          </cell>
          <cell r="AV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E30" t="str">
            <v/>
          </cell>
          <cell r="BF30" t="str">
            <v/>
          </cell>
          <cell r="BH30" t="str">
            <v/>
          </cell>
          <cell r="BJ30" t="str">
            <v/>
          </cell>
          <cell r="BK30" t="str">
            <v/>
          </cell>
          <cell r="BM30" t="str">
            <v/>
          </cell>
          <cell r="BO30" t="str">
            <v/>
          </cell>
          <cell r="BP30" t="str">
            <v/>
          </cell>
          <cell r="BR30" t="str">
            <v/>
          </cell>
          <cell r="BT30" t="str">
            <v/>
          </cell>
          <cell r="BU30" t="str">
            <v/>
          </cell>
          <cell r="BW30" t="str">
            <v/>
          </cell>
        </row>
        <row r="31">
          <cell r="A31">
            <v>26</v>
          </cell>
          <cell r="B31" t="str">
            <v/>
          </cell>
          <cell r="C31" t="str">
            <v/>
          </cell>
          <cell r="E31" t="str">
            <v/>
          </cell>
          <cell r="G31" t="str">
            <v/>
          </cell>
          <cell r="H31" t="str">
            <v/>
          </cell>
          <cell r="J31" t="str">
            <v/>
          </cell>
          <cell r="L31" t="str">
            <v/>
          </cell>
          <cell r="M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V31" t="str">
            <v/>
          </cell>
          <cell r="W31" t="str">
            <v/>
          </cell>
          <cell r="Y31" t="str">
            <v/>
          </cell>
          <cell r="AA31" t="str">
            <v/>
          </cell>
          <cell r="AB31" t="str">
            <v/>
          </cell>
          <cell r="AD31" t="str">
            <v/>
          </cell>
          <cell r="AF31" t="str">
            <v/>
          </cell>
          <cell r="AG31" t="str">
            <v/>
          </cell>
          <cell r="AI31" t="str">
            <v/>
          </cell>
          <cell r="AK31" t="str">
            <v/>
          </cell>
          <cell r="AL31" t="str">
            <v/>
          </cell>
          <cell r="AN31" t="str">
            <v/>
          </cell>
          <cell r="AP31" t="str">
            <v/>
          </cell>
          <cell r="AQ31" t="str">
            <v/>
          </cell>
          <cell r="AS31" t="str">
            <v/>
          </cell>
          <cell r="AU31" t="str">
            <v/>
          </cell>
          <cell r="AV31" t="str">
            <v/>
          </cell>
          <cell r="AX31" t="str">
            <v/>
          </cell>
          <cell r="AZ31" t="str">
            <v/>
          </cell>
          <cell r="BA31" t="str">
            <v/>
          </cell>
          <cell r="BC31" t="str">
            <v/>
          </cell>
          <cell r="BE31" t="str">
            <v/>
          </cell>
          <cell r="BF31" t="str">
            <v/>
          </cell>
          <cell r="BH31" t="str">
            <v/>
          </cell>
          <cell r="BJ31" t="str">
            <v/>
          </cell>
          <cell r="BK31" t="str">
            <v/>
          </cell>
          <cell r="BM31" t="str">
            <v/>
          </cell>
          <cell r="BO31" t="str">
            <v/>
          </cell>
          <cell r="BP31" t="str">
            <v/>
          </cell>
          <cell r="BR31" t="str">
            <v/>
          </cell>
          <cell r="BT31" t="str">
            <v/>
          </cell>
          <cell r="BU31" t="str">
            <v/>
          </cell>
          <cell r="BW31" t="str">
            <v/>
          </cell>
        </row>
        <row r="32">
          <cell r="A32">
            <v>27</v>
          </cell>
          <cell r="B32" t="str">
            <v/>
          </cell>
          <cell r="C32" t="str">
            <v/>
          </cell>
          <cell r="E32" t="str">
            <v/>
          </cell>
          <cell r="G32" t="str">
            <v/>
          </cell>
          <cell r="H32" t="str">
            <v/>
          </cell>
          <cell r="J32" t="str">
            <v/>
          </cell>
          <cell r="L32" t="str">
            <v/>
          </cell>
          <cell r="M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V32" t="str">
            <v/>
          </cell>
          <cell r="W32" t="str">
            <v/>
          </cell>
          <cell r="Y32" t="str">
            <v/>
          </cell>
          <cell r="AA32" t="str">
            <v/>
          </cell>
          <cell r="AB32" t="str">
            <v/>
          </cell>
          <cell r="AD32" t="str">
            <v/>
          </cell>
          <cell r="AF32" t="str">
            <v/>
          </cell>
          <cell r="AG32" t="str">
            <v/>
          </cell>
          <cell r="AI32" t="str">
            <v/>
          </cell>
          <cell r="AK32" t="str">
            <v/>
          </cell>
          <cell r="AL32" t="str">
            <v/>
          </cell>
          <cell r="AN32" t="str">
            <v/>
          </cell>
          <cell r="AP32" t="str">
            <v/>
          </cell>
          <cell r="AQ32" t="str">
            <v/>
          </cell>
          <cell r="AS32" t="str">
            <v/>
          </cell>
          <cell r="AU32" t="str">
            <v/>
          </cell>
          <cell r="AV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E32" t="str">
            <v/>
          </cell>
          <cell r="BF32" t="str">
            <v/>
          </cell>
          <cell r="BH32" t="str">
            <v/>
          </cell>
          <cell r="BJ32" t="str">
            <v/>
          </cell>
          <cell r="BK32" t="str">
            <v/>
          </cell>
          <cell r="BM32" t="str">
            <v/>
          </cell>
          <cell r="BO32" t="str">
            <v/>
          </cell>
          <cell r="BP32" t="str">
            <v/>
          </cell>
          <cell r="BR32" t="str">
            <v/>
          </cell>
          <cell r="BT32" t="str">
            <v/>
          </cell>
          <cell r="BU32" t="str">
            <v/>
          </cell>
          <cell r="BW32" t="str">
            <v/>
          </cell>
        </row>
        <row r="33">
          <cell r="A33">
            <v>28</v>
          </cell>
          <cell r="B33" t="str">
            <v/>
          </cell>
          <cell r="C33" t="str">
            <v/>
          </cell>
          <cell r="E33" t="str">
            <v/>
          </cell>
          <cell r="G33" t="str">
            <v/>
          </cell>
          <cell r="H33" t="str">
            <v/>
          </cell>
          <cell r="J33" t="str">
            <v/>
          </cell>
          <cell r="L33" t="str">
            <v/>
          </cell>
          <cell r="M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V33" t="str">
            <v/>
          </cell>
          <cell r="W33" t="str">
            <v/>
          </cell>
          <cell r="Y33" t="str">
            <v/>
          </cell>
          <cell r="AA33" t="str">
            <v/>
          </cell>
          <cell r="AB33" t="str">
            <v/>
          </cell>
          <cell r="AD33" t="str">
            <v/>
          </cell>
          <cell r="AF33" t="str">
            <v/>
          </cell>
          <cell r="AG33" t="str">
            <v/>
          </cell>
          <cell r="AI33" t="str">
            <v/>
          </cell>
          <cell r="AK33" t="str">
            <v/>
          </cell>
          <cell r="AL33" t="str">
            <v/>
          </cell>
          <cell r="AN33" t="str">
            <v/>
          </cell>
          <cell r="AP33" t="str">
            <v/>
          </cell>
          <cell r="AQ33" t="str">
            <v/>
          </cell>
          <cell r="AS33" t="str">
            <v/>
          </cell>
          <cell r="AU33" t="str">
            <v/>
          </cell>
          <cell r="AV33" t="str">
            <v/>
          </cell>
          <cell r="AX33" t="str">
            <v/>
          </cell>
          <cell r="AZ33" t="str">
            <v/>
          </cell>
          <cell r="BA33" t="str">
            <v/>
          </cell>
          <cell r="BC33" t="str">
            <v/>
          </cell>
          <cell r="BE33" t="str">
            <v/>
          </cell>
          <cell r="BF33" t="str">
            <v/>
          </cell>
          <cell r="BH33" t="str">
            <v/>
          </cell>
          <cell r="BJ33" t="str">
            <v/>
          </cell>
          <cell r="BK33" t="str">
            <v/>
          </cell>
          <cell r="BM33" t="str">
            <v/>
          </cell>
          <cell r="BO33" t="str">
            <v/>
          </cell>
          <cell r="BP33" t="str">
            <v/>
          </cell>
          <cell r="BR33" t="str">
            <v/>
          </cell>
          <cell r="BT33" t="str">
            <v/>
          </cell>
          <cell r="BU33" t="str">
            <v/>
          </cell>
          <cell r="BW33" t="str">
            <v/>
          </cell>
        </row>
        <row r="34">
          <cell r="A34">
            <v>29</v>
          </cell>
          <cell r="B34" t="str">
            <v/>
          </cell>
          <cell r="C34" t="str">
            <v/>
          </cell>
          <cell r="E34" t="str">
            <v/>
          </cell>
          <cell r="G34" t="str">
            <v/>
          </cell>
          <cell r="H34" t="str">
            <v/>
          </cell>
          <cell r="J34" t="str">
            <v/>
          </cell>
          <cell r="L34" t="str">
            <v/>
          </cell>
          <cell r="M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V34" t="str">
            <v/>
          </cell>
          <cell r="W34" t="str">
            <v/>
          </cell>
          <cell r="Y34" t="str">
            <v/>
          </cell>
          <cell r="AA34" t="str">
            <v/>
          </cell>
          <cell r="AB34" t="str">
            <v/>
          </cell>
          <cell r="AD34" t="str">
            <v/>
          </cell>
          <cell r="AF34" t="str">
            <v/>
          </cell>
          <cell r="AG34" t="str">
            <v/>
          </cell>
          <cell r="AI34" t="str">
            <v/>
          </cell>
          <cell r="AK34" t="str">
            <v/>
          </cell>
          <cell r="AL34" t="str">
            <v/>
          </cell>
          <cell r="AN34" t="str">
            <v/>
          </cell>
          <cell r="AP34" t="str">
            <v/>
          </cell>
          <cell r="AQ34" t="str">
            <v/>
          </cell>
          <cell r="AS34" t="str">
            <v/>
          </cell>
          <cell r="AU34" t="str">
            <v/>
          </cell>
          <cell r="AV34" t="str">
            <v/>
          </cell>
          <cell r="AX34" t="str">
            <v/>
          </cell>
          <cell r="AZ34" t="str">
            <v/>
          </cell>
          <cell r="BA34" t="str">
            <v/>
          </cell>
          <cell r="BC34" t="str">
            <v/>
          </cell>
          <cell r="BE34" t="str">
            <v/>
          </cell>
          <cell r="BF34" t="str">
            <v/>
          </cell>
          <cell r="BH34" t="str">
            <v/>
          </cell>
          <cell r="BJ34" t="str">
            <v/>
          </cell>
          <cell r="BK34" t="str">
            <v/>
          </cell>
          <cell r="BM34" t="str">
            <v/>
          </cell>
          <cell r="BO34" t="str">
            <v/>
          </cell>
          <cell r="BP34" t="str">
            <v/>
          </cell>
          <cell r="BR34" t="str">
            <v/>
          </cell>
          <cell r="BT34" t="str">
            <v/>
          </cell>
          <cell r="BU34" t="str">
            <v/>
          </cell>
          <cell r="BW34" t="str">
            <v/>
          </cell>
        </row>
        <row r="35">
          <cell r="A35">
            <v>30</v>
          </cell>
          <cell r="B35" t="str">
            <v/>
          </cell>
          <cell r="C35" t="str">
            <v/>
          </cell>
          <cell r="E35" t="str">
            <v/>
          </cell>
          <cell r="G35" t="str">
            <v/>
          </cell>
          <cell r="H35" t="str">
            <v/>
          </cell>
          <cell r="J35" t="str">
            <v/>
          </cell>
          <cell r="L35" t="str">
            <v/>
          </cell>
          <cell r="M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V35" t="str">
            <v/>
          </cell>
          <cell r="W35" t="str">
            <v/>
          </cell>
          <cell r="Y35" t="str">
            <v/>
          </cell>
          <cell r="AA35" t="str">
            <v/>
          </cell>
          <cell r="AB35" t="str">
            <v/>
          </cell>
          <cell r="AD35" t="str">
            <v/>
          </cell>
          <cell r="AF35" t="str">
            <v/>
          </cell>
          <cell r="AG35" t="str">
            <v/>
          </cell>
          <cell r="AI35" t="str">
            <v/>
          </cell>
          <cell r="AK35" t="str">
            <v/>
          </cell>
          <cell r="AL35" t="str">
            <v/>
          </cell>
          <cell r="AN35" t="str">
            <v/>
          </cell>
          <cell r="AP35" t="str">
            <v/>
          </cell>
          <cell r="AQ35" t="str">
            <v/>
          </cell>
          <cell r="AS35" t="str">
            <v/>
          </cell>
          <cell r="AU35" t="str">
            <v/>
          </cell>
          <cell r="AV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/>
          </cell>
          <cell r="BE35" t="str">
            <v/>
          </cell>
          <cell r="BF35" t="str">
            <v/>
          </cell>
          <cell r="BH35" t="str">
            <v/>
          </cell>
          <cell r="BJ35" t="str">
            <v/>
          </cell>
          <cell r="BK35" t="str">
            <v/>
          </cell>
          <cell r="BM35" t="str">
            <v/>
          </cell>
          <cell r="BO35" t="str">
            <v/>
          </cell>
          <cell r="BP35" t="str">
            <v/>
          </cell>
          <cell r="BR35" t="str">
            <v/>
          </cell>
          <cell r="BT35" t="str">
            <v/>
          </cell>
          <cell r="BU35" t="str">
            <v/>
          </cell>
          <cell r="BW3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75"/>
  <sheetViews>
    <sheetView showGridLines="0" showZeros="0" tabSelected="1" view="pageBreakPreview" zoomScaleSheetLayoutView="100" zoomScalePageLayoutView="0" workbookViewId="0" topLeftCell="A1">
      <selection activeCell="N47" sqref="N47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2.75">
      <c r="A2" s="128"/>
      <c r="B2" s="128"/>
      <c r="C2" s="128"/>
      <c r="D2" s="129" t="s">
        <v>102</v>
      </c>
      <c r="E2" s="139" t="s">
        <v>131</v>
      </c>
      <c r="F2" s="139"/>
      <c r="G2" s="139"/>
      <c r="H2" s="139"/>
      <c r="I2" s="139"/>
      <c r="J2" s="128"/>
      <c r="K2" s="128"/>
      <c r="L2" s="128"/>
      <c r="M2" s="128"/>
      <c r="N2" s="128"/>
    </row>
    <row r="3" spans="3:14" ht="12.75">
      <c r="C3" s="146" t="s">
        <v>5</v>
      </c>
      <c r="D3" s="146"/>
      <c r="E3" s="141" t="s">
        <v>132</v>
      </c>
      <c r="F3" s="141"/>
      <c r="G3" s="141"/>
      <c r="H3" s="141"/>
      <c r="I3" s="141"/>
      <c r="J3" s="26"/>
      <c r="K3" s="26"/>
      <c r="L3" s="26"/>
      <c r="M3" s="26"/>
      <c r="N3" s="87"/>
    </row>
    <row r="4" spans="3:14" ht="15.75">
      <c r="C4" s="146" t="s">
        <v>6</v>
      </c>
      <c r="D4" s="146"/>
      <c r="E4" s="142" t="s">
        <v>106</v>
      </c>
      <c r="F4" s="142"/>
      <c r="G4" s="142"/>
      <c r="H4" s="142"/>
      <c r="I4" s="142"/>
      <c r="J4" s="26"/>
      <c r="K4" s="26"/>
      <c r="L4" s="26"/>
      <c r="M4" s="26"/>
      <c r="N4" s="87"/>
    </row>
    <row r="5" spans="3:14" ht="12.75">
      <c r="C5" s="56" t="s">
        <v>50</v>
      </c>
      <c r="D5" s="111" t="s">
        <v>134</v>
      </c>
      <c r="E5" s="79" t="s">
        <v>51</v>
      </c>
      <c r="F5" s="130" t="s">
        <v>133</v>
      </c>
      <c r="J5" s="26"/>
      <c r="K5" s="26"/>
      <c r="L5" s="26"/>
      <c r="M5" s="26"/>
      <c r="N5" s="87"/>
    </row>
    <row r="6" spans="3:14" ht="15.75">
      <c r="C6" s="146" t="s">
        <v>7</v>
      </c>
      <c r="D6" s="146"/>
      <c r="E6" s="143" t="s">
        <v>135</v>
      </c>
      <c r="F6" s="143"/>
      <c r="G6" s="143"/>
      <c r="H6" s="143"/>
      <c r="I6" s="143"/>
      <c r="J6" s="26"/>
      <c r="K6" s="26"/>
      <c r="L6" s="26"/>
      <c r="M6" s="26"/>
      <c r="N6" s="87"/>
    </row>
    <row r="7" spans="3:14" ht="15.75">
      <c r="C7" s="146" t="s">
        <v>19</v>
      </c>
      <c r="D7" s="146"/>
      <c r="E7" s="140" t="s">
        <v>136</v>
      </c>
      <c r="F7" s="140"/>
      <c r="G7" s="140"/>
      <c r="H7" s="140"/>
      <c r="I7" s="140"/>
      <c r="J7" s="26"/>
      <c r="K7" s="26"/>
      <c r="L7" s="26"/>
      <c r="M7" s="26"/>
      <c r="N7" s="87"/>
    </row>
    <row r="8" spans="2:14" ht="12.75">
      <c r="B8" s="13"/>
      <c r="C8" s="147"/>
      <c r="D8" s="147"/>
      <c r="E8" s="147"/>
      <c r="J8" s="26"/>
      <c r="K8" s="26"/>
      <c r="L8" s="26"/>
      <c r="M8" s="26"/>
      <c r="N8" s="87"/>
    </row>
    <row r="9" spans="1:14" ht="12.75" customHeight="1">
      <c r="A9" s="150" t="s">
        <v>15</v>
      </c>
      <c r="B9" s="150" t="s">
        <v>17</v>
      </c>
      <c r="C9" s="148" t="s">
        <v>20</v>
      </c>
      <c r="D9" s="149"/>
      <c r="E9" s="150" t="s">
        <v>23</v>
      </c>
      <c r="F9" s="150"/>
      <c r="G9" s="150"/>
      <c r="H9" s="150"/>
      <c r="I9" s="144" t="s">
        <v>24</v>
      </c>
      <c r="J9" s="144"/>
      <c r="K9" s="144" t="s">
        <v>25</v>
      </c>
      <c r="L9" s="144"/>
      <c r="M9" s="144" t="s">
        <v>31</v>
      </c>
      <c r="N9" s="144"/>
    </row>
    <row r="10" spans="1:14" s="19" customFormat="1" ht="25.5">
      <c r="A10" s="150"/>
      <c r="B10" s="150"/>
      <c r="C10" s="20" t="s">
        <v>36</v>
      </c>
      <c r="D10" s="20" t="s">
        <v>37</v>
      </c>
      <c r="E10" s="150"/>
      <c r="F10" s="150"/>
      <c r="G10" s="150"/>
      <c r="H10" s="150"/>
      <c r="I10" s="20" t="s">
        <v>26</v>
      </c>
      <c r="J10" s="20" t="s">
        <v>27</v>
      </c>
      <c r="K10" s="20" t="s">
        <v>30</v>
      </c>
      <c r="L10" s="20" t="s">
        <v>32</v>
      </c>
      <c r="M10" s="20" t="s">
        <v>30</v>
      </c>
      <c r="N10" s="20" t="s">
        <v>32</v>
      </c>
    </row>
    <row r="11" spans="1:14" s="19" customFormat="1" ht="15.75">
      <c r="A11" s="152" t="s">
        <v>21</v>
      </c>
      <c r="B11" s="152"/>
      <c r="C11" s="22">
        <f>SUM(C12:C26)</f>
        <v>12</v>
      </c>
      <c r="D11" s="22">
        <f>SUM(D12:D26)</f>
        <v>10</v>
      </c>
      <c r="E11" s="153" t="s">
        <v>21</v>
      </c>
      <c r="F11" s="154"/>
      <c r="G11" s="154"/>
      <c r="H11" s="155"/>
      <c r="I11" s="23">
        <f>SUM(I12:I26)</f>
        <v>92775</v>
      </c>
      <c r="J11" s="24">
        <f aca="true" t="shared" si="0" ref="J11:J26">IF(I11&gt;0,I11/$C11,"")</f>
        <v>7731.25</v>
      </c>
      <c r="K11" s="24">
        <f>SUM(K12:K26)</f>
        <v>82535</v>
      </c>
      <c r="L11" s="24">
        <f aca="true" t="shared" si="1" ref="L11:L26">IF(K11&gt;0,K11/$D11,"")</f>
        <v>8253.5</v>
      </c>
      <c r="M11" s="24">
        <f>SUM(M12:M26)</f>
        <v>175310</v>
      </c>
      <c r="N11" s="24">
        <f>IF(M11&gt;0,M11/($C11+$D11),"")</f>
        <v>7968.636363636364</v>
      </c>
    </row>
    <row r="12" spans="1:14" ht="15.75">
      <c r="A12" s="47" t="s">
        <v>55</v>
      </c>
      <c r="B12" s="21">
        <v>4</v>
      </c>
      <c r="C12" s="47">
        <f>IF(ISBLANK($A12),"",COUNTA('1. závod'!D$6:D$35))</f>
        <v>12</v>
      </c>
      <c r="D12" s="80">
        <f>IF(ISBLANK($A12),"",COUNTA('2. závod'!D$6:D$35))</f>
        <v>10</v>
      </c>
      <c r="E12" s="150"/>
      <c r="F12" s="150"/>
      <c r="G12" s="150"/>
      <c r="H12" s="150"/>
      <c r="I12" s="81">
        <f>SUM('1. závod'!D$6:D$35)</f>
        <v>92775</v>
      </c>
      <c r="J12" s="24">
        <f t="shared" si="0"/>
        <v>7731.25</v>
      </c>
      <c r="K12" s="81">
        <f>SUM('2. závod'!D$6:D$35)</f>
        <v>82535</v>
      </c>
      <c r="L12" s="24">
        <f t="shared" si="1"/>
        <v>8253.5</v>
      </c>
      <c r="M12" s="81">
        <f aca="true" t="shared" si="2" ref="M12:M19">SUM(I12,K12)</f>
        <v>175310</v>
      </c>
      <c r="N12" s="24">
        <f>IF(M12&gt;0,M12/($C12+$D12),"")</f>
        <v>7968.636363636364</v>
      </c>
    </row>
    <row r="13" spans="1:14" ht="15.75">
      <c r="A13" s="47" t="s">
        <v>56</v>
      </c>
      <c r="B13" s="21">
        <f>IF(ISBLANK(A13),"",B12+5)</f>
        <v>9</v>
      </c>
      <c r="C13" s="47">
        <f>IF(ISBLANK($A13),"",COUNTA('1. závod'!I$6:I$35))</f>
        <v>0</v>
      </c>
      <c r="D13" s="80">
        <f>IF(ISBLANK($A13),"",COUNTA('2. závod'!I$6:I$35))</f>
        <v>0</v>
      </c>
      <c r="E13" s="150"/>
      <c r="F13" s="150"/>
      <c r="G13" s="150"/>
      <c r="H13" s="150"/>
      <c r="I13" s="81">
        <f>SUM('1. závod'!I$6:I$35)</f>
        <v>0</v>
      </c>
      <c r="J13" s="24">
        <f t="shared" si="0"/>
      </c>
      <c r="K13" s="81">
        <f>SUM('2. závod'!I$6:I$35)</f>
        <v>0</v>
      </c>
      <c r="L13" s="24">
        <f t="shared" si="1"/>
      </c>
      <c r="M13" s="81">
        <f t="shared" si="2"/>
        <v>0</v>
      </c>
      <c r="N13" s="24">
        <f aca="true" t="shared" si="3" ref="N13:N26">IF(M13&gt;0,M13/($C13+$D13),"")</f>
      </c>
    </row>
    <row r="14" spans="1:14" ht="15.75">
      <c r="A14" s="47" t="s">
        <v>57</v>
      </c>
      <c r="B14" s="21">
        <f aca="true" t="shared" si="4" ref="B14:B26">IF(ISBLANK(A14),"",B13+5)</f>
        <v>14</v>
      </c>
      <c r="C14" s="47">
        <f>IF(ISBLANK($A14),"",COUNTA('1. závod'!N$6:N$35))</f>
        <v>0</v>
      </c>
      <c r="D14" s="80">
        <f>IF(ISBLANK($A14),"",COUNTA('2. závod'!N$6:N$35))</f>
        <v>0</v>
      </c>
      <c r="E14" s="150"/>
      <c r="F14" s="150"/>
      <c r="G14" s="150"/>
      <c r="H14" s="150"/>
      <c r="I14" s="81">
        <f>SUM('1. závod'!N$6:N$35)</f>
        <v>0</v>
      </c>
      <c r="J14" s="24">
        <f t="shared" si="0"/>
      </c>
      <c r="K14" s="81">
        <f>SUM('2. závod'!N$6:N$35)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47" t="s">
        <v>58</v>
      </c>
      <c r="B15" s="21">
        <f t="shared" si="4"/>
        <v>19</v>
      </c>
      <c r="C15" s="47">
        <f>IF(ISBLANK($A15),"",COUNTA('1. závod'!S$6:S$35))</f>
        <v>0</v>
      </c>
      <c r="D15" s="80">
        <f>IF(ISBLANK($A15),"",COUNTA('2. závod'!S$6:S$35))</f>
        <v>0</v>
      </c>
      <c r="E15" s="150"/>
      <c r="F15" s="150"/>
      <c r="G15" s="150"/>
      <c r="H15" s="150"/>
      <c r="I15" s="81">
        <f>SUM('1. závod'!S$6:S$35)</f>
        <v>0</v>
      </c>
      <c r="J15" s="24">
        <f t="shared" si="0"/>
      </c>
      <c r="K15" s="81">
        <f>SUM('2. závod'!S$6:S$35)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collapsed="1">
      <c r="A16" s="47" t="s">
        <v>90</v>
      </c>
      <c r="B16" s="21">
        <f t="shared" si="4"/>
        <v>24</v>
      </c>
      <c r="C16" s="47">
        <f>IF(ISBLANK($A16),"",COUNTA('1. závod'!X$6:X$35))</f>
        <v>0</v>
      </c>
      <c r="D16" s="80">
        <f>IF(ISBLANK($A16),"",COUNTA('2. závod'!X$6:X$35))</f>
        <v>0</v>
      </c>
      <c r="E16" s="150"/>
      <c r="F16" s="150"/>
      <c r="G16" s="150"/>
      <c r="H16" s="150"/>
      <c r="I16" s="81">
        <f>SUM('1. závod'!X$6:X$35)</f>
        <v>0</v>
      </c>
      <c r="J16" s="24">
        <f t="shared" si="0"/>
      </c>
      <c r="K16" s="81">
        <f>SUM('2. závod'!X$6:X$35)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5" t="s">
        <v>91</v>
      </c>
      <c r="B17" s="21">
        <f t="shared" si="4"/>
        <v>29</v>
      </c>
      <c r="C17" s="47">
        <f>IF(ISBLANK($A17),"",COUNTA('1. závod'!AC$6:AC$35))</f>
        <v>0</v>
      </c>
      <c r="D17" s="80">
        <f>IF(ISBLANK($A17),"",COUNTA('2. závod'!AC$6:AC$35))</f>
        <v>0</v>
      </c>
      <c r="E17" s="151"/>
      <c r="F17" s="151"/>
      <c r="G17" s="151"/>
      <c r="H17" s="151"/>
      <c r="I17" s="81">
        <f>SUM('1. závod'!AC$6:AC$35)</f>
        <v>0</v>
      </c>
      <c r="J17" s="24">
        <f t="shared" si="0"/>
      </c>
      <c r="K17" s="81">
        <f>SUM('2. závod'!AC$6:AC$35)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5" t="s">
        <v>41</v>
      </c>
      <c r="B18" s="21">
        <f t="shared" si="4"/>
        <v>34</v>
      </c>
      <c r="C18" s="47">
        <f>IF(ISBLANK($A18),"",COUNTA('1. závod'!AH$6:AH$35))</f>
        <v>0</v>
      </c>
      <c r="D18" s="80">
        <f>IF(ISBLANK($A18),"",COUNTA('2. závod'!AH$6:AH$35))</f>
        <v>0</v>
      </c>
      <c r="E18" s="151"/>
      <c r="F18" s="151"/>
      <c r="G18" s="151"/>
      <c r="H18" s="151"/>
      <c r="I18" s="81">
        <f>SUM('1. závod'!AH$6:AH$35)</f>
        <v>0</v>
      </c>
      <c r="J18" s="24">
        <f t="shared" si="0"/>
      </c>
      <c r="K18" s="81">
        <f>SUM('2. závod'!AH$6:AH$35)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5" t="s">
        <v>59</v>
      </c>
      <c r="B19" s="21">
        <f t="shared" si="4"/>
        <v>39</v>
      </c>
      <c r="C19" s="47">
        <f>IF(ISBLANK($A19),"",COUNTA('1. závod'!AM$6:AM$35))</f>
        <v>0</v>
      </c>
      <c r="D19" s="80">
        <f>IF(ISBLANK($A19),"",COUNTA('2. závod'!AM$6:AM$35))</f>
        <v>0</v>
      </c>
      <c r="E19" s="151"/>
      <c r="F19" s="151"/>
      <c r="G19" s="151"/>
      <c r="H19" s="151"/>
      <c r="I19" s="81">
        <f>SUM('1. závod'!AM$6:AM$35)</f>
        <v>0</v>
      </c>
      <c r="J19" s="24">
        <f t="shared" si="0"/>
      </c>
      <c r="K19" s="81">
        <f>SUM('2. závod'!AM$6:AM$35)</f>
        <v>0</v>
      </c>
      <c r="L19" s="24">
        <f t="shared" si="1"/>
      </c>
      <c r="M19" s="81">
        <f t="shared" si="2"/>
        <v>0</v>
      </c>
      <c r="N19" s="24">
        <f t="shared" si="3"/>
      </c>
    </row>
    <row r="20" spans="1:14" ht="15.75" hidden="1" outlineLevel="1">
      <c r="A20" s="25" t="s">
        <v>92</v>
      </c>
      <c r="B20" s="21">
        <f t="shared" si="4"/>
        <v>44</v>
      </c>
      <c r="C20" s="47">
        <f>IF(ISBLANK($A20),"",COUNTA('1. závod'!AR$6:AR$35))</f>
        <v>0</v>
      </c>
      <c r="D20" s="80">
        <f>IF(ISBLANK($A20),"",COUNTA('2. závod'!AR$6:AR$35))</f>
        <v>0</v>
      </c>
      <c r="E20" s="151"/>
      <c r="F20" s="151"/>
      <c r="G20" s="151"/>
      <c r="H20" s="151"/>
      <c r="I20" s="81">
        <f>SUM('1. závod'!AR$6:AR$35)</f>
        <v>0</v>
      </c>
      <c r="J20" s="24">
        <f t="shared" si="0"/>
      </c>
      <c r="K20" s="81">
        <f>SUM('2. závod'!AR$6:AR$35)</f>
        <v>0</v>
      </c>
      <c r="L20" s="24">
        <f t="shared" si="1"/>
      </c>
      <c r="M20" s="81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93</v>
      </c>
      <c r="B21" s="21">
        <f t="shared" si="4"/>
        <v>49</v>
      </c>
      <c r="C21" s="47">
        <f>IF(ISBLANK($A21),"",COUNTA('1. závod'!AW$6:AW$35))</f>
        <v>0</v>
      </c>
      <c r="D21" s="80">
        <f>IF(ISBLANK($A21),"",COUNTA('2. závod'!AW$6:AW$35))</f>
        <v>0</v>
      </c>
      <c r="E21" s="151"/>
      <c r="F21" s="151"/>
      <c r="G21" s="151"/>
      <c r="H21" s="151"/>
      <c r="I21" s="81">
        <f>SUM('1. závod'!AW$6:AW$35)</f>
        <v>0</v>
      </c>
      <c r="J21" s="24">
        <f t="shared" si="0"/>
      </c>
      <c r="K21" s="81">
        <f>SUM('2. závod'!AW$6:AW$35)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5" t="s">
        <v>94</v>
      </c>
      <c r="B22" s="21">
        <f t="shared" si="4"/>
        <v>54</v>
      </c>
      <c r="C22" s="47">
        <f>IF(ISBLANK($A22),"",COUNTA('1. závod'!BB$6:BB$35))</f>
        <v>0</v>
      </c>
      <c r="D22" s="80">
        <f>IF(ISBLANK($A22),"",COUNTA('2. závod'!BB$6:BB$35))</f>
        <v>0</v>
      </c>
      <c r="E22" s="151"/>
      <c r="F22" s="151"/>
      <c r="G22" s="151"/>
      <c r="H22" s="151"/>
      <c r="I22" s="81">
        <f>SUM('1. závod'!BB$6:BB$35)</f>
        <v>0</v>
      </c>
      <c r="J22" s="24">
        <f t="shared" si="0"/>
      </c>
      <c r="K22" s="81">
        <f>SUM('2. závod'!BB$6:BB$35)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5" t="s">
        <v>95</v>
      </c>
      <c r="B23" s="21">
        <f t="shared" si="4"/>
        <v>59</v>
      </c>
      <c r="C23" s="47">
        <f>IF(ISBLANK($A23),"",COUNTA('1. závod'!BG$6:BG$35))</f>
        <v>0</v>
      </c>
      <c r="D23" s="80">
        <f>IF(ISBLANK($A23),"",COUNTA('2. závod'!BG$6:BG$35))</f>
        <v>0</v>
      </c>
      <c r="E23" s="151"/>
      <c r="F23" s="151"/>
      <c r="G23" s="151"/>
      <c r="H23" s="151"/>
      <c r="I23" s="81">
        <f>SUM('1. závod'!BG$6:BG$35)</f>
        <v>0</v>
      </c>
      <c r="J23" s="24">
        <f t="shared" si="0"/>
      </c>
      <c r="K23" s="81">
        <f>SUM('2. závod'!BG$6:BG$35)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5" t="s">
        <v>96</v>
      </c>
      <c r="B24" s="21">
        <f t="shared" si="4"/>
        <v>64</v>
      </c>
      <c r="C24" s="47">
        <f>IF(ISBLANK($A24),"",COUNTA('1. závod'!BL$6:BL$35))</f>
        <v>0</v>
      </c>
      <c r="D24" s="80">
        <f>IF(ISBLANK($A24),"",COUNTA('2. závod'!BL$6:BL$35))</f>
        <v>0</v>
      </c>
      <c r="E24" s="151"/>
      <c r="F24" s="151"/>
      <c r="G24" s="151"/>
      <c r="H24" s="151"/>
      <c r="I24" s="81">
        <f>SUM('1. závod'!BL$6:BL$35)</f>
        <v>0</v>
      </c>
      <c r="J24" s="24">
        <f t="shared" si="0"/>
      </c>
      <c r="K24" s="81">
        <f>SUM('2. závod'!BL$6:BL$35)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5" t="s">
        <v>97</v>
      </c>
      <c r="B25" s="21">
        <f t="shared" si="4"/>
        <v>69</v>
      </c>
      <c r="C25" s="47">
        <f>IF(ISBLANK($A25),"",COUNTA('1. závod'!BQ$6:BQ$35))</f>
        <v>0</v>
      </c>
      <c r="D25" s="80">
        <f>IF(ISBLANK($A25),"",COUNTA('2. závod'!BQ$6:BQ$35))</f>
        <v>0</v>
      </c>
      <c r="E25" s="151"/>
      <c r="F25" s="151"/>
      <c r="G25" s="151"/>
      <c r="H25" s="151"/>
      <c r="I25" s="81">
        <f>SUM('1. závod'!BQ$6:BQ$35)</f>
        <v>0</v>
      </c>
      <c r="J25" s="24">
        <f t="shared" si="0"/>
      </c>
      <c r="K25" s="81">
        <f>SUM('2. závod'!BQ$6:BQ$35)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hidden="1" outlineLevel="1">
      <c r="A26" s="25" t="s">
        <v>98</v>
      </c>
      <c r="B26" s="21">
        <f t="shared" si="4"/>
        <v>74</v>
      </c>
      <c r="C26" s="47">
        <f>IF(ISBLANK($A26),"",COUNTA('1. závod'!BV$6:BV$35))</f>
        <v>0</v>
      </c>
      <c r="D26" s="80">
        <f>IF(ISBLANK($A26),"",COUNTA('2. závod'!BV$6:BV$35))</f>
        <v>0</v>
      </c>
      <c r="E26" s="151"/>
      <c r="F26" s="151"/>
      <c r="G26" s="151"/>
      <c r="H26" s="151"/>
      <c r="I26" s="81">
        <f>SUM('1. závod'!BV$6:BV$35)</f>
        <v>0</v>
      </c>
      <c r="J26" s="24">
        <f t="shared" si="0"/>
      </c>
      <c r="K26" s="81">
        <f>SUM('2. závod'!BV$6:BV$35)</f>
        <v>0</v>
      </c>
      <c r="L26" s="24">
        <f t="shared" si="1"/>
      </c>
      <c r="M26" s="81">
        <f t="shared" si="5"/>
        <v>0</v>
      </c>
      <c r="N26" s="24">
        <f t="shared" si="3"/>
      </c>
    </row>
    <row r="27" spans="1:14" ht="15.75">
      <c r="A27" s="85"/>
      <c r="B27" s="27"/>
      <c r="C27" s="85"/>
      <c r="D27" s="160" t="s">
        <v>33</v>
      </c>
      <c r="E27" s="160"/>
      <c r="F27" s="160"/>
      <c r="G27" s="160"/>
      <c r="H27" s="86"/>
      <c r="I27" s="82">
        <f>MAX('1. závod'!$D$6:$BV$35)</f>
        <v>13160</v>
      </c>
      <c r="J27" s="28"/>
      <c r="K27" s="82">
        <f>MAX('2. závod'!$D$6:$BV$35)</f>
        <v>13940</v>
      </c>
      <c r="L27" s="28"/>
      <c r="M27" s="82">
        <f>MAX(I27,K27)</f>
        <v>13940</v>
      </c>
      <c r="N27" s="28"/>
    </row>
    <row r="28" spans="9:14" ht="12.75">
      <c r="I28" s="87"/>
      <c r="J28" s="87"/>
      <c r="K28" s="87"/>
      <c r="L28" s="87"/>
      <c r="M28" s="87"/>
      <c r="N28" s="87"/>
    </row>
    <row r="29" spans="4:14" ht="12.75">
      <c r="D29" s="14" t="s">
        <v>46</v>
      </c>
      <c r="I29" s="14">
        <f>COUNTIF('Výsledková listina'!$D:$D,"m")</f>
        <v>10</v>
      </c>
      <c r="J29" s="87"/>
      <c r="K29" s="87"/>
      <c r="L29" s="87"/>
      <c r="M29" s="87"/>
      <c r="N29" s="87"/>
    </row>
    <row r="30" spans="4:14" ht="12.75">
      <c r="D30" s="14" t="s">
        <v>103</v>
      </c>
      <c r="I30" s="14">
        <f>COUNTIF('Výsledková listina'!$D:$D,"U23")+COUNTIF('Výsledková listina'!$D:$D,"U23ž")</f>
        <v>0</v>
      </c>
      <c r="J30" s="87"/>
      <c r="K30" s="87"/>
      <c r="L30" s="87"/>
      <c r="M30" s="87"/>
      <c r="N30" s="87"/>
    </row>
    <row r="31" spans="4:14" ht="12.75">
      <c r="D31" s="14" t="s">
        <v>104</v>
      </c>
      <c r="I31" s="14">
        <f>COUNTIF('Výsledková listina'!$D:$D,"U18")+COUNTIF('Výsledková listina'!$D:$D,"U18ž")</f>
        <v>0</v>
      </c>
      <c r="J31" s="87"/>
      <c r="K31" s="87"/>
      <c r="L31" s="87"/>
      <c r="M31" s="87"/>
      <c r="N31" s="87"/>
    </row>
    <row r="32" spans="4:14" ht="12.75">
      <c r="D32" s="14" t="s">
        <v>100</v>
      </c>
      <c r="I32" s="14">
        <f>COUNTIF('Výsledková listina'!$D:$D,"U14Ž")+COUNTIF('Výsledková listina'!$D:$D,"U14")</f>
        <v>0</v>
      </c>
      <c r="J32" s="87"/>
      <c r="K32" s="87"/>
      <c r="L32" s="87"/>
      <c r="M32" s="87"/>
      <c r="N32" s="87"/>
    </row>
    <row r="33" spans="4:14" ht="12.75">
      <c r="D33" s="14" t="s">
        <v>105</v>
      </c>
      <c r="I33" s="14">
        <f>COUNTIF('Výsledková listina'!$D:$D,"Ž")+COUNTIF('Výsledková listina'!$D:$D,"U23Ž")+COUNTIF('Výsledková listina'!$D:$D,"U18Ž")+COUNTIF('Výsledková listina'!$D:$D,"U14Ž")</f>
        <v>0</v>
      </c>
      <c r="J33" s="87"/>
      <c r="K33" s="87"/>
      <c r="L33" s="87"/>
      <c r="M33" s="87"/>
      <c r="N33" s="87"/>
    </row>
    <row r="34" spans="4:14" ht="12.75">
      <c r="D34" s="14" t="s">
        <v>47</v>
      </c>
      <c r="I34" s="14">
        <f>COUNTIF('Výsledková listina'!$D:$D,"H")</f>
        <v>0</v>
      </c>
      <c r="J34" s="87"/>
      <c r="K34" s="87"/>
      <c r="L34" s="87"/>
      <c r="M34" s="87"/>
      <c r="N34" s="87"/>
    </row>
    <row r="35" spans="1:14" ht="1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</row>
    <row r="36" spans="1:14" s="26" customFormat="1" ht="30" customHeight="1">
      <c r="A36" s="159" t="s">
        <v>107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</row>
    <row r="37" spans="1:14" s="26" customFormat="1" ht="12.75">
      <c r="A37" s="158" t="s">
        <v>101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</row>
    <row r="38" s="26" customFormat="1" ht="12.75">
      <c r="A38" s="109"/>
    </row>
    <row r="39" spans="1:14" s="26" customFormat="1" ht="12.7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1:14" s="26" customFormat="1" ht="12.7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</row>
    <row r="41" spans="1:14" s="26" customFormat="1" ht="12.7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</row>
    <row r="42" s="26" customFormat="1" ht="12.75">
      <c r="A42" s="109"/>
    </row>
    <row r="43" spans="1:14" s="26" customFormat="1" ht="12.7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</row>
    <row r="44" spans="1:14" s="26" customFormat="1" ht="20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8" s="26" customFormat="1" ht="12.75">
      <c r="A45" s="89" t="s">
        <v>60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89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61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9" t="s">
        <v>62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63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93" t="s">
        <v>64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93" t="s">
        <v>65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93" t="s">
        <v>66</v>
      </c>
      <c r="B52" s="13"/>
      <c r="C52" s="13"/>
      <c r="D52" s="13"/>
      <c r="E52" s="13"/>
      <c r="F52" s="13"/>
      <c r="G52" s="13"/>
      <c r="H52" s="13"/>
    </row>
    <row r="53" spans="1:8" s="94" customFormat="1" ht="12.75">
      <c r="A53" s="89" t="s">
        <v>67</v>
      </c>
      <c r="B53" s="89"/>
      <c r="C53" s="89"/>
      <c r="D53" s="89"/>
      <c r="E53" s="89"/>
      <c r="F53" s="89"/>
      <c r="G53" s="89"/>
      <c r="H53" s="89"/>
    </row>
    <row r="54" spans="1:8" s="26" customFormat="1" ht="12.75">
      <c r="A54" s="13" t="s">
        <v>68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9" t="s">
        <v>69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63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95" t="s">
        <v>70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72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71</v>
      </c>
      <c r="B59" s="13"/>
      <c r="C59" s="13"/>
      <c r="D59" s="13"/>
      <c r="E59" s="13"/>
      <c r="F59" s="13"/>
      <c r="G59" s="13"/>
      <c r="H59" s="13"/>
    </row>
    <row r="60" spans="1:8" s="97" customFormat="1" ht="11.25" customHeight="1">
      <c r="A60" s="96" t="s">
        <v>88</v>
      </c>
      <c r="B60" s="96"/>
      <c r="C60" s="96"/>
      <c r="D60" s="96"/>
      <c r="E60" s="96"/>
      <c r="F60" s="96"/>
      <c r="G60" s="96"/>
      <c r="H60" s="96"/>
    </row>
    <row r="61" spans="1:8" s="26" customFormat="1" ht="20.25" customHeight="1">
      <c r="A61" s="89" t="s">
        <v>73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74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75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76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77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78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79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80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81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82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84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83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85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86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87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17:H17"/>
    <mergeCell ref="E22:H22"/>
    <mergeCell ref="E23:H23"/>
    <mergeCell ref="E24:H24"/>
    <mergeCell ref="E19:H19"/>
    <mergeCell ref="E20:H20"/>
    <mergeCell ref="E21:H21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2:I2"/>
    <mergeCell ref="E7:I7"/>
    <mergeCell ref="E3:I3"/>
    <mergeCell ref="E4:I4"/>
    <mergeCell ref="E6:I6"/>
    <mergeCell ref="K9:L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O24" sqref="O24"/>
    </sheetView>
  </sheetViews>
  <sheetFormatPr defaultColWidth="9.00390625" defaultRowHeight="12.75" outlineLevelCol="1"/>
  <cols>
    <col min="1" max="2" width="5.125" style="46" customWidth="1"/>
    <col min="3" max="3" width="20.125" style="46" bestFit="1" customWidth="1"/>
    <col min="4" max="4" width="5.25390625" style="46" customWidth="1"/>
    <col min="5" max="5" width="17.12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16384" width="9.125" style="30" customWidth="1"/>
  </cols>
  <sheetData>
    <row r="1" spans="1:17" ht="18">
      <c r="A1" s="167" t="s">
        <v>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20" s="32" customFormat="1" ht="15">
      <c r="A2" s="169" t="str">
        <f>CONCATENATE("Místo konání: ",'Základní list'!E3)</f>
        <v>Místo konání: Nádrž Hracholusky</v>
      </c>
      <c r="B2" s="169"/>
      <c r="C2" s="169"/>
      <c r="D2" s="169"/>
      <c r="E2" s="169"/>
      <c r="F2" s="33"/>
      <c r="G2" s="33"/>
      <c r="H2" s="33"/>
      <c r="I2" s="33"/>
      <c r="J2" s="34"/>
      <c r="K2" s="34"/>
      <c r="L2" s="168" t="str">
        <f>CONCATENATE("Pořadatel: ",'Základní list'!E6)</f>
        <v>Pořadatel: X RENT Czech republic</v>
      </c>
      <c r="M2" s="168"/>
      <c r="N2" s="168"/>
      <c r="O2" s="168"/>
      <c r="P2" s="168"/>
      <c r="Q2" s="168"/>
      <c r="T2" s="34"/>
    </row>
    <row r="3" spans="1:20" s="32" customFormat="1" ht="15">
      <c r="A3" s="169" t="str">
        <f>CONCATENATE("Druh závodu: ",'Základní list'!E4)</f>
        <v>Druh závodu: pohárový</v>
      </c>
      <c r="B3" s="169"/>
      <c r="C3" s="169"/>
      <c r="D3" s="169"/>
      <c r="E3" s="169"/>
      <c r="F3" s="33"/>
      <c r="G3" s="33"/>
      <c r="H3" s="33"/>
      <c r="I3" s="33"/>
      <c r="J3" s="34"/>
      <c r="K3" s="34"/>
      <c r="L3" s="168" t="str">
        <f>CONCATENATE("Hlavní rozhodčí: ",'Základní list'!E7)</f>
        <v>Hlavní rozhodčí: Jaroslav Čapek</v>
      </c>
      <c r="M3" s="168"/>
      <c r="N3" s="168"/>
      <c r="O3" s="168"/>
      <c r="P3" s="168"/>
      <c r="Q3" s="168"/>
      <c r="T3" s="34"/>
    </row>
    <row r="4" spans="1:20" s="32" customFormat="1" ht="12.75">
      <c r="A4" s="174" t="str">
        <f>CONCATENATE("Datum konání: ",'Základní list'!D5," - ",'Základní list'!F5)</f>
        <v>Datum konání: 1.9.2018 - 2.9.2018</v>
      </c>
      <c r="B4" s="174"/>
      <c r="C4" s="174"/>
      <c r="D4" s="174"/>
      <c r="E4" s="17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8"/>
      <c r="B5" s="88"/>
      <c r="C5" s="88"/>
      <c r="D5" s="88"/>
      <c r="E5" s="88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12.75">
      <c r="A6" s="179" t="s">
        <v>42</v>
      </c>
      <c r="B6" s="182" t="s">
        <v>49</v>
      </c>
      <c r="C6" s="182"/>
      <c r="D6" s="182"/>
      <c r="E6" s="183"/>
      <c r="F6" s="186" t="s">
        <v>38</v>
      </c>
      <c r="G6" s="162"/>
      <c r="H6" s="162"/>
      <c r="I6" s="163"/>
      <c r="J6" s="161" t="s">
        <v>39</v>
      </c>
      <c r="K6" s="162"/>
      <c r="L6" s="162"/>
      <c r="M6" s="163"/>
      <c r="N6" s="164" t="s">
        <v>31</v>
      </c>
      <c r="O6" s="165"/>
      <c r="P6" s="165"/>
      <c r="Q6" s="166"/>
      <c r="R6" s="35" t="s">
        <v>12</v>
      </c>
      <c r="S6" s="35" t="s">
        <v>13</v>
      </c>
      <c r="T6" s="36" t="s">
        <v>35</v>
      </c>
    </row>
    <row r="7" spans="1:20" s="37" customFormat="1" ht="12.75" customHeight="1">
      <c r="A7" s="180"/>
      <c r="B7" s="184"/>
      <c r="C7" s="184"/>
      <c r="D7" s="184"/>
      <c r="E7" s="185"/>
      <c r="F7" s="102" t="s">
        <v>0</v>
      </c>
      <c r="G7" s="78"/>
      <c r="H7" s="100"/>
      <c r="I7" s="101"/>
      <c r="J7" s="65" t="str">
        <f>F7</f>
        <v>Sektor</v>
      </c>
      <c r="K7" s="63"/>
      <c r="L7" s="100"/>
      <c r="M7" s="101"/>
      <c r="N7" s="170" t="s">
        <v>54</v>
      </c>
      <c r="O7" s="172" t="s">
        <v>1</v>
      </c>
      <c r="P7" s="172" t="s">
        <v>3</v>
      </c>
      <c r="Q7" s="177" t="s">
        <v>2</v>
      </c>
      <c r="R7" s="35"/>
      <c r="S7" s="35"/>
      <c r="T7" s="36"/>
    </row>
    <row r="8" spans="1:20" s="37" customFormat="1" ht="13.5" customHeight="1">
      <c r="A8" s="181"/>
      <c r="B8" s="103" t="s">
        <v>52</v>
      </c>
      <c r="C8" s="103" t="s">
        <v>22</v>
      </c>
      <c r="D8" s="103" t="s">
        <v>45</v>
      </c>
      <c r="E8" s="104" t="s">
        <v>53</v>
      </c>
      <c r="F8" s="105"/>
      <c r="G8" s="103"/>
      <c r="H8" s="106" t="s">
        <v>1</v>
      </c>
      <c r="I8" s="107" t="s">
        <v>44</v>
      </c>
      <c r="J8" s="108">
        <f>F8</f>
        <v>0</v>
      </c>
      <c r="K8" s="103">
        <f>G8</f>
        <v>0</v>
      </c>
      <c r="L8" s="106" t="s">
        <v>1</v>
      </c>
      <c r="M8" s="107" t="s">
        <v>44</v>
      </c>
      <c r="N8" s="171"/>
      <c r="O8" s="173"/>
      <c r="P8" s="173"/>
      <c r="Q8" s="178"/>
      <c r="R8" s="35"/>
      <c r="S8" s="35"/>
      <c r="T8" s="36"/>
    </row>
    <row r="9" spans="1:20" s="37" customFormat="1" ht="25.5" customHeight="1">
      <c r="A9" s="83"/>
      <c r="B9" s="112">
        <v>1841</v>
      </c>
      <c r="C9" s="113" t="s">
        <v>108</v>
      </c>
      <c r="D9" s="114" t="s">
        <v>96</v>
      </c>
      <c r="E9" s="115" t="s">
        <v>109</v>
      </c>
      <c r="F9" s="116" t="s">
        <v>55</v>
      </c>
      <c r="G9" s="117">
        <v>4</v>
      </c>
      <c r="H9" s="61">
        <f>IF($G9="","",INDEX('1. závod'!$A:$BX,$G9+5,INDEX('Základní list'!$B:$B,MATCH($F9,'Základní list'!$A:$A,0),1)))</f>
        <v>11980</v>
      </c>
      <c r="I9" s="60">
        <f>IF($G9="","",INDEX('1. závod'!$A:$BX,$G9+5,INDEX('Základní list'!$B:$B,MATCH($F9,'Základní list'!$A:$A,0),1)+1))</f>
        <v>2</v>
      </c>
      <c r="J9" s="132" t="s">
        <v>55</v>
      </c>
      <c r="K9" s="132">
        <v>2</v>
      </c>
      <c r="L9" s="61">
        <f>IF($K9="","",INDEX('2. závod'!$A:$BX,$K9+5,INDEX('Základní list'!$B:$B,MATCH($J9,'Základní list'!$A:$A,0),1)))</f>
        <v>12860</v>
      </c>
      <c r="M9" s="60">
        <f>IF($K9="","",INDEX('2. závod'!$A:$BX,$K9+5,INDEX('Základní list'!$B:$B,MATCH($J9,'Základní list'!$A:$A,0),1)+1))</f>
        <v>2</v>
      </c>
      <c r="N9" s="71">
        <f>IF(ISBLANK($C9),"",COUNT(I9,M9))</f>
        <v>2</v>
      </c>
      <c r="O9" s="73">
        <f>IF(ISBLANK($C9),"",SUM(H9,L9))</f>
        <v>24840</v>
      </c>
      <c r="P9" s="75">
        <f>IF(ISBLANK($C9),"",SUM(I9,M9))</f>
        <v>4</v>
      </c>
      <c r="Q9" s="77">
        <f>IF(ISTEXT(Q8),1,Q8+1)</f>
        <v>1</v>
      </c>
      <c r="R9" s="38" t="str">
        <f>CONCATENATE(F9,G9)</f>
        <v>A4</v>
      </c>
      <c r="S9" s="38" t="str">
        <f>CONCATENATE(J9,K9)</f>
        <v>A2</v>
      </c>
      <c r="T9" s="36" t="str">
        <f>IF(ISBLANK(E9),"",E9)</f>
        <v>MO Plzeň 1</v>
      </c>
    </row>
    <row r="10" spans="1:20" s="37" customFormat="1" ht="25.5" customHeight="1">
      <c r="A10" s="83"/>
      <c r="B10" s="202">
        <v>79</v>
      </c>
      <c r="C10" s="113" t="s">
        <v>110</v>
      </c>
      <c r="D10" s="114" t="s">
        <v>96</v>
      </c>
      <c r="E10" s="115" t="s">
        <v>111</v>
      </c>
      <c r="F10" s="116" t="s">
        <v>55</v>
      </c>
      <c r="G10" s="117">
        <v>7</v>
      </c>
      <c r="H10" s="61">
        <f>IF($G10="","",INDEX('1. závod'!$A:$BX,$G10+5,INDEX('Základní list'!$B:$B,MATCH($F10,'Základní list'!$A:$A,0),1)))</f>
        <v>9745</v>
      </c>
      <c r="I10" s="60">
        <f>IF($G10="","",INDEX('1. závod'!$A:$BX,$G10+5,INDEX('Základní list'!$B:$B,MATCH($F10,'Základní list'!$A:$A,0),1)+1))</f>
        <v>3</v>
      </c>
      <c r="J10" s="132" t="s">
        <v>55</v>
      </c>
      <c r="K10" s="132">
        <v>5</v>
      </c>
      <c r="L10" s="61">
        <f>IF($K10="","",INDEX('2. závod'!$A:$BX,$K10+5,INDEX('Základní list'!$B:$B,MATCH($J10,'Základní list'!$A:$A,0),1)))</f>
        <v>13940</v>
      </c>
      <c r="M10" s="60">
        <f>IF($K10="","",INDEX('2. závod'!$A:$BX,$K10+5,INDEX('Základní list'!$B:$B,MATCH($J10,'Základní list'!$A:$A,0),1)+1))</f>
        <v>1</v>
      </c>
      <c r="N10" s="71">
        <f>IF(ISBLANK($C10),"",COUNT(I10,M10))</f>
        <v>2</v>
      </c>
      <c r="O10" s="73">
        <f>IF(ISBLANK($C10),"",SUM(H10,L10))</f>
        <v>23685</v>
      </c>
      <c r="P10" s="75">
        <f>IF(ISBLANK($C10),"",SUM(I10,M10))</f>
        <v>4</v>
      </c>
      <c r="Q10" s="77">
        <f>IF(ISTEXT(Q9),1,Q9+1)</f>
        <v>2</v>
      </c>
      <c r="R10" s="38" t="str">
        <f>CONCATENATE(F10,G10)</f>
        <v>A7</v>
      </c>
      <c r="S10" s="38" t="str">
        <f>CONCATENATE(J10,K10)</f>
        <v>A5</v>
      </c>
      <c r="T10" s="36" t="str">
        <f>IF(ISBLANK(E10),"",E10)</f>
        <v>AWAS-DRENNAN</v>
      </c>
    </row>
    <row r="11" spans="1:20" s="37" customFormat="1" ht="25.5" customHeight="1">
      <c r="A11" s="83"/>
      <c r="B11" s="202">
        <v>2015</v>
      </c>
      <c r="C11" s="113" t="s">
        <v>112</v>
      </c>
      <c r="D11" s="114" t="s">
        <v>96</v>
      </c>
      <c r="E11" s="115" t="s">
        <v>113</v>
      </c>
      <c r="F11" s="118" t="s">
        <v>55</v>
      </c>
      <c r="G11" s="114">
        <v>9</v>
      </c>
      <c r="H11" s="61">
        <f>IF($G11="","",INDEX('1. závod'!$A:$BX,$G11+5,INDEX('Základní list'!$B:$B,MATCH($F11,'Základní list'!$A:$A,0),1)))</f>
        <v>13160</v>
      </c>
      <c r="I11" s="60">
        <f>IF($G11="","",INDEX('1. závod'!$A:$BX,$G11+5,INDEX('Základní list'!$B:$B,MATCH($F11,'Základní list'!$A:$A,0),1)+1))</f>
        <v>1</v>
      </c>
      <c r="J11" s="114" t="s">
        <v>55</v>
      </c>
      <c r="K11" s="114">
        <v>10</v>
      </c>
      <c r="L11" s="61">
        <f>IF($K11="","",INDEX('2. závod'!$A:$BX,$K11+5,INDEX('Základní list'!$B:$B,MATCH($J11,'Základní list'!$A:$A,0),1)))</f>
        <v>8750</v>
      </c>
      <c r="M11" s="60">
        <f>IF($K11="","",INDEX('2. závod'!$A:$BX,$K11+5,INDEX('Základní list'!$B:$B,MATCH($J11,'Základní list'!$A:$A,0),1)+1))</f>
        <v>4</v>
      </c>
      <c r="N11" s="71">
        <f>IF(ISBLANK($C11),"",COUNT(I11,M11))</f>
        <v>2</v>
      </c>
      <c r="O11" s="73">
        <f>IF(ISBLANK($C11),"",SUM(H11,L11))</f>
        <v>21910</v>
      </c>
      <c r="P11" s="75">
        <f>IF(ISBLANK($C11),"",SUM(I11,M11))</f>
        <v>5</v>
      </c>
      <c r="Q11" s="77">
        <f>IF(ISTEXT(Q10),1,Q10+1)</f>
        <v>3</v>
      </c>
      <c r="R11" s="38" t="str">
        <f>CONCATENATE(F11,G11)</f>
        <v>A9</v>
      </c>
      <c r="S11" s="38" t="str">
        <f>CONCATENATE(J11,K11)</f>
        <v>A10</v>
      </c>
      <c r="T11" s="36" t="str">
        <f>IF(ISBLANK(E11),"",E11)</f>
        <v>RSK Crazy Boys</v>
      </c>
    </row>
    <row r="12" spans="1:20" s="37" customFormat="1" ht="25.5" customHeight="1">
      <c r="A12" s="83"/>
      <c r="B12" s="112">
        <v>2782</v>
      </c>
      <c r="C12" s="113" t="s">
        <v>114</v>
      </c>
      <c r="D12" s="114" t="s">
        <v>96</v>
      </c>
      <c r="E12" s="115" t="s">
        <v>109</v>
      </c>
      <c r="F12" s="136" t="s">
        <v>55</v>
      </c>
      <c r="G12" s="137">
        <v>11</v>
      </c>
      <c r="H12" s="61">
        <f>IF($G12="","",INDEX('1. závod'!$A:$BX,$G12+5,INDEX('Základní list'!$B:$B,MATCH($F12,'Základní list'!$A:$A,0),1)))</f>
        <v>9490</v>
      </c>
      <c r="I12" s="60">
        <f>IF($G12="","",INDEX('1. závod'!$A:$BX,$G12+5,INDEX('Základní list'!$B:$B,MATCH($F12,'Základní list'!$A:$A,0),1)+1))</f>
        <v>4</v>
      </c>
      <c r="J12" s="117" t="s">
        <v>55</v>
      </c>
      <c r="K12" s="117">
        <v>7</v>
      </c>
      <c r="L12" s="61">
        <f>IF($K12="","",INDEX('2. závod'!$A:$BX,$K12+5,INDEX('Základní list'!$B:$B,MATCH($J12,'Základní list'!$A:$A,0),1)))</f>
        <v>6625</v>
      </c>
      <c r="M12" s="60">
        <f>IF($K12="","",INDEX('2. závod'!$A:$BX,$K12+5,INDEX('Základní list'!$B:$B,MATCH($J12,'Základní list'!$A:$A,0),1)+1))</f>
        <v>6</v>
      </c>
      <c r="N12" s="71">
        <f>IF(ISBLANK($C12),"",COUNT(I12,M12))</f>
        <v>2</v>
      </c>
      <c r="O12" s="73">
        <f>IF(ISBLANK($C12),"",SUM(H12,L12))</f>
        <v>16115</v>
      </c>
      <c r="P12" s="75">
        <f>IF(ISBLANK($C12),"",SUM(I12,M12))</f>
        <v>10</v>
      </c>
      <c r="Q12" s="77">
        <f>IF(ISTEXT(Q11),1,Q11+1)</f>
        <v>4</v>
      </c>
      <c r="R12" s="38" t="str">
        <f>CONCATENATE(F12,G12)</f>
        <v>A11</v>
      </c>
      <c r="S12" s="38" t="str">
        <f>CONCATENATE(J12,K12)</f>
        <v>A7</v>
      </c>
      <c r="T12" s="36" t="str">
        <f>IF(ISBLANK(E12),"",E12)</f>
        <v>MO Plzeň 1</v>
      </c>
    </row>
    <row r="13" spans="1:20" s="37" customFormat="1" ht="25.5" customHeight="1">
      <c r="A13" s="83"/>
      <c r="B13" s="112">
        <v>2759</v>
      </c>
      <c r="C13" s="113" t="s">
        <v>115</v>
      </c>
      <c r="D13" s="114" t="s">
        <v>96</v>
      </c>
      <c r="E13" s="115" t="s">
        <v>116</v>
      </c>
      <c r="F13" s="136" t="s">
        <v>55</v>
      </c>
      <c r="G13" s="137">
        <v>12</v>
      </c>
      <c r="H13" s="61">
        <f>IF($G13="","",INDEX('1. závod'!$A:$BX,$G13+5,INDEX('Základní list'!$B:$B,MATCH($F13,'Základní list'!$A:$A,0),1)))</f>
        <v>5220</v>
      </c>
      <c r="I13" s="60">
        <f>IF($G13="","",INDEX('1. závod'!$A:$BX,$G13+5,INDEX('Základní list'!$B:$B,MATCH($F13,'Základní list'!$A:$A,0),1)+1))</f>
        <v>10</v>
      </c>
      <c r="J13" s="133" t="s">
        <v>55</v>
      </c>
      <c r="K13" s="133">
        <v>3</v>
      </c>
      <c r="L13" s="61">
        <f>IF($K13="","",INDEX('2. závod'!$A:$BX,$K13+5,INDEX('Základní list'!$B:$B,MATCH($J13,'Základní list'!$A:$A,0),1)))</f>
        <v>10800</v>
      </c>
      <c r="M13" s="60">
        <f>IF($K13="","",INDEX('2. závod'!$A:$BX,$K13+5,INDEX('Základní list'!$B:$B,MATCH($J13,'Základní list'!$A:$A,0),1)+1))</f>
        <v>3</v>
      </c>
      <c r="N13" s="71">
        <f>IF(ISBLANK($C13),"",COUNT(I13,M13))</f>
        <v>2</v>
      </c>
      <c r="O13" s="73">
        <f>IF(ISBLANK($C13),"",SUM(H13,L13))</f>
        <v>16020</v>
      </c>
      <c r="P13" s="75">
        <f>IF(ISBLANK($C13),"",SUM(I13,M13))</f>
        <v>13</v>
      </c>
      <c r="Q13" s="77">
        <f>IF(ISTEXT(Q12),1,Q12+1)</f>
        <v>5</v>
      </c>
      <c r="R13" s="38" t="str">
        <f>CONCATENATE(F13,G13)</f>
        <v>A12</v>
      </c>
      <c r="S13" s="38" t="str">
        <f>CONCATENATE(J13,K13)</f>
        <v>A3</v>
      </c>
      <c r="T13" s="36" t="str">
        <f>IF(ISBLANK(E13),"",E13)</f>
        <v>MO Dobřany</v>
      </c>
    </row>
    <row r="14" spans="1:20" s="37" customFormat="1" ht="25.5" customHeight="1">
      <c r="A14" s="83"/>
      <c r="B14" s="202">
        <v>3166</v>
      </c>
      <c r="C14" s="113" t="s">
        <v>117</v>
      </c>
      <c r="D14" s="114" t="s">
        <v>118</v>
      </c>
      <c r="E14" s="115" t="s">
        <v>119</v>
      </c>
      <c r="F14" s="118" t="s">
        <v>55</v>
      </c>
      <c r="G14" s="114">
        <v>6</v>
      </c>
      <c r="H14" s="61">
        <f>IF($G14="","",INDEX('1. závod'!$A:$BX,$G14+5,INDEX('Základní list'!$B:$B,MATCH($F14,'Základní list'!$A:$A,0),1)))</f>
        <v>9005</v>
      </c>
      <c r="I14" s="60">
        <f>IF($G14="","",INDEX('1. závod'!$A:$BX,$G14+5,INDEX('Základní list'!$B:$B,MATCH($F14,'Základní list'!$A:$A,0),1)+1))</f>
        <v>5</v>
      </c>
      <c r="J14" s="138" t="s">
        <v>55</v>
      </c>
      <c r="K14" s="138">
        <v>9</v>
      </c>
      <c r="L14" s="61">
        <f>IF($K14="","",INDEX('2. závod'!$A:$BX,$K14+5,INDEX('Základní list'!$B:$B,MATCH($J14,'Základní list'!$A:$A,0),1)))</f>
        <v>6325</v>
      </c>
      <c r="M14" s="60">
        <f>IF($K14="","",INDEX('2. závod'!$A:$BX,$K14+5,INDEX('Základní list'!$B:$B,MATCH($J14,'Základní list'!$A:$A,0),1)+1))</f>
        <v>8</v>
      </c>
      <c r="N14" s="71">
        <f>IF(ISBLANK($C14),"",COUNT(I14,M14))</f>
        <v>2</v>
      </c>
      <c r="O14" s="73">
        <f>IF(ISBLANK($C14),"",SUM(H14,L14))</f>
        <v>15330</v>
      </c>
      <c r="P14" s="75">
        <f>IF(ISBLANK($C14),"",SUM(I14,M14))</f>
        <v>13</v>
      </c>
      <c r="Q14" s="77">
        <f>IF(ISTEXT(Q13),1,Q13+1)</f>
        <v>6</v>
      </c>
      <c r="R14" s="38" t="str">
        <f>CONCATENATE(F14,G14)</f>
        <v>A6</v>
      </c>
      <c r="S14" s="38" t="str">
        <f>CONCATENATE(J14,K14)</f>
        <v>A9</v>
      </c>
      <c r="T14" s="36" t="str">
        <f>IF(ISBLANK(E14),"",E14)</f>
        <v>MO Stod</v>
      </c>
    </row>
    <row r="15" spans="1:20" s="37" customFormat="1" ht="25.5" customHeight="1">
      <c r="A15" s="83"/>
      <c r="B15" s="112">
        <v>1133</v>
      </c>
      <c r="C15" s="113" t="s">
        <v>120</v>
      </c>
      <c r="D15" s="114" t="s">
        <v>96</v>
      </c>
      <c r="E15" s="115" t="s">
        <v>109</v>
      </c>
      <c r="F15" s="118" t="s">
        <v>55</v>
      </c>
      <c r="G15" s="114">
        <v>2</v>
      </c>
      <c r="H15" s="61">
        <f>IF($G15="","",INDEX('1. závod'!$A:$BX,$G15+5,INDEX('Základní list'!$B:$B,MATCH($F15,'Základní list'!$A:$A,0),1)))</f>
        <v>8765</v>
      </c>
      <c r="I15" s="60">
        <f>IF($G15="","",INDEX('1. závod'!$A:$BX,$G15+5,INDEX('Základní list'!$B:$B,MATCH($F15,'Základní list'!$A:$A,0),1)+1))</f>
        <v>6</v>
      </c>
      <c r="J15" s="135" t="s">
        <v>55</v>
      </c>
      <c r="K15" s="135">
        <v>8</v>
      </c>
      <c r="L15" s="61">
        <f>IF($K15="","",INDEX('2. závod'!$A:$BX,$K15+5,INDEX('Základní list'!$B:$B,MATCH($J15,'Základní list'!$A:$A,0),1)))</f>
        <v>6390</v>
      </c>
      <c r="M15" s="60">
        <f>IF($K15="","",INDEX('2. závod'!$A:$BX,$K15+5,INDEX('Základní list'!$B:$B,MATCH($J15,'Základní list'!$A:$A,0),1)+1))</f>
        <v>7</v>
      </c>
      <c r="N15" s="71">
        <f>IF(ISBLANK($C15),"",COUNT(I15,M15))</f>
        <v>2</v>
      </c>
      <c r="O15" s="73">
        <f>IF(ISBLANK($C15),"",SUM(H15,L15))</f>
        <v>15155</v>
      </c>
      <c r="P15" s="75">
        <f>IF(ISBLANK($C15),"",SUM(I15,M15))</f>
        <v>13</v>
      </c>
      <c r="Q15" s="77">
        <f>IF(ISTEXT(Q14),1,Q14+1)</f>
        <v>7</v>
      </c>
      <c r="R15" s="38" t="str">
        <f>CONCATENATE(F15,G15)</f>
        <v>A2</v>
      </c>
      <c r="S15" s="38" t="str">
        <f>CONCATENATE(J15,K15)</f>
        <v>A8</v>
      </c>
      <c r="T15" s="36" t="str">
        <f>IF(ISBLANK(E15),"",E15)</f>
        <v>MO Plzeň 1</v>
      </c>
    </row>
    <row r="16" spans="1:20" s="37" customFormat="1" ht="25.5" customHeight="1">
      <c r="A16" s="83"/>
      <c r="B16" s="202">
        <v>3696</v>
      </c>
      <c r="C16" s="113" t="s">
        <v>121</v>
      </c>
      <c r="D16" s="114" t="s">
        <v>96</v>
      </c>
      <c r="E16" s="115" t="s">
        <v>122</v>
      </c>
      <c r="F16" s="134" t="s">
        <v>55</v>
      </c>
      <c r="G16" s="135">
        <v>8</v>
      </c>
      <c r="H16" s="61">
        <f>IF($G16="","",INDEX('1. závod'!$A:$BX,$G16+5,INDEX('Základní list'!$B:$B,MATCH($F16,'Základní list'!$A:$A,0),1)))</f>
        <v>5980</v>
      </c>
      <c r="I16" s="60">
        <f>IF($G16="","",INDEX('1. závod'!$A:$BX,$G16+5,INDEX('Základní list'!$B:$B,MATCH($F16,'Základní list'!$A:$A,0),1)+1))</f>
        <v>8</v>
      </c>
      <c r="J16" s="114" t="s">
        <v>55</v>
      </c>
      <c r="K16" s="114">
        <v>4</v>
      </c>
      <c r="L16" s="61">
        <f>IF($K16="","",INDEX('2. závod'!$A:$BX,$K16+5,INDEX('Základní list'!$B:$B,MATCH($J16,'Základní list'!$A:$A,0),1)))</f>
        <v>7090</v>
      </c>
      <c r="M16" s="60">
        <f>IF($K16="","",INDEX('2. závod'!$A:$BX,$K16+5,INDEX('Základní list'!$B:$B,MATCH($J16,'Základní list'!$A:$A,0),1)+1))</f>
        <v>5</v>
      </c>
      <c r="N16" s="71">
        <f>IF(ISBLANK($C16),"",COUNT(I16,M16))</f>
        <v>2</v>
      </c>
      <c r="O16" s="73">
        <f>IF(ISBLANK($C16),"",SUM(H16,L16))</f>
        <v>13070</v>
      </c>
      <c r="P16" s="75">
        <f>IF(ISBLANK($C16),"",SUM(I16,M16))</f>
        <v>13</v>
      </c>
      <c r="Q16" s="77">
        <f>IF(ISTEXT(Q15),1,Q15+1)</f>
        <v>8</v>
      </c>
      <c r="R16" s="38" t="str">
        <f>CONCATENATE(F16,G16)</f>
        <v>A8</v>
      </c>
      <c r="S16" s="38" t="str">
        <f>CONCATENATE(J16,K16)</f>
        <v>A4</v>
      </c>
      <c r="T16" s="36" t="str">
        <f>IF(ISBLANK(E16),"",E16)</f>
        <v>Slovensko</v>
      </c>
    </row>
    <row r="17" spans="1:20" s="37" customFormat="1" ht="25.5" customHeight="1">
      <c r="A17" s="83"/>
      <c r="B17" s="202">
        <v>4059</v>
      </c>
      <c r="C17" s="113" t="s">
        <v>124</v>
      </c>
      <c r="D17" s="114" t="s">
        <v>96</v>
      </c>
      <c r="E17" s="115" t="s">
        <v>125</v>
      </c>
      <c r="F17" s="116" t="s">
        <v>55</v>
      </c>
      <c r="G17" s="117">
        <v>1</v>
      </c>
      <c r="H17" s="61">
        <f>IF($G17="","",INDEX('1. závod'!$A:$BX,$G17+5,INDEX('Základní list'!$B:$B,MATCH($F17,'Základní list'!$A:$A,0),1)))</f>
        <v>5965</v>
      </c>
      <c r="I17" s="60">
        <f>IF($G17="","",INDEX('1. závod'!$A:$BX,$G17+5,INDEX('Základní list'!$B:$B,MATCH($F17,'Základní list'!$A:$A,0),1)+1))</f>
        <v>9</v>
      </c>
      <c r="J17" s="133" t="s">
        <v>55</v>
      </c>
      <c r="K17" s="133">
        <v>6</v>
      </c>
      <c r="L17" s="61">
        <f>IF($K17="","",INDEX('2. závod'!$A:$BX,$K17+5,INDEX('Základní list'!$B:$B,MATCH($J17,'Základní list'!$A:$A,0),1)))</f>
        <v>4125</v>
      </c>
      <c r="M17" s="60">
        <f>IF($K17="","",INDEX('2. závod'!$A:$BX,$K17+5,INDEX('Základní list'!$B:$B,MATCH($J17,'Základní list'!$A:$A,0),1)+1))</f>
        <v>10</v>
      </c>
      <c r="N17" s="71">
        <f>IF(ISBLANK($C17),"",COUNT(I17,M17))</f>
        <v>2</v>
      </c>
      <c r="O17" s="73">
        <f>IF(ISBLANK($C17),"",SUM(H17,L17))</f>
        <v>10090</v>
      </c>
      <c r="P17" s="75">
        <f>IF(ISBLANK($C17),"",SUM(I17,M17))</f>
        <v>19</v>
      </c>
      <c r="Q17" s="77">
        <f>IF(ISTEXT(Q16),1,Q16+1)</f>
        <v>9</v>
      </c>
      <c r="R17" s="38" t="str">
        <f>CONCATENATE(F17,G17)</f>
        <v>A1</v>
      </c>
      <c r="S17" s="38" t="str">
        <f>CONCATENATE(J17,K17)</f>
        <v>A6</v>
      </c>
      <c r="T17" s="36" t="str">
        <f>IF(ISBLANK(E17),"",E17)</f>
        <v>MO Bakov</v>
      </c>
    </row>
    <row r="18" spans="1:20" s="37" customFormat="1" ht="25.5" customHeight="1">
      <c r="A18" s="83"/>
      <c r="B18" s="202">
        <v>3725</v>
      </c>
      <c r="C18" s="113" t="s">
        <v>126</v>
      </c>
      <c r="D18" s="114" t="s">
        <v>127</v>
      </c>
      <c r="E18" s="115" t="s">
        <v>128</v>
      </c>
      <c r="F18" s="118" t="s">
        <v>55</v>
      </c>
      <c r="G18" s="114">
        <v>5</v>
      </c>
      <c r="H18" s="61">
        <f>IF($G18="","",INDEX('1. závod'!$A:$BX,$G18+5,INDEX('Základní list'!$B:$B,MATCH($F18,'Základní list'!$A:$A,0),1)))</f>
        <v>4880</v>
      </c>
      <c r="I18" s="60">
        <f>IF($G18="","",INDEX('1. závod'!$A:$BX,$G18+5,INDEX('Základní list'!$B:$B,MATCH($F18,'Základní list'!$A:$A,0),1)+1))</f>
        <v>11</v>
      </c>
      <c r="J18" s="138" t="s">
        <v>55</v>
      </c>
      <c r="K18" s="138">
        <v>1</v>
      </c>
      <c r="L18" s="61">
        <f>IF($K18="","",INDEX('2. závod'!$A:$BX,$K18+5,INDEX('Základní list'!$B:$B,MATCH($J18,'Základní list'!$A:$A,0),1)))</f>
        <v>5630</v>
      </c>
      <c r="M18" s="60">
        <f>IF($K18="","",INDEX('2. závod'!$A:$BX,$K18+5,INDEX('Základní list'!$B:$B,MATCH($J18,'Základní list'!$A:$A,0),1)+1))</f>
        <v>9</v>
      </c>
      <c r="N18" s="71">
        <f>IF(ISBLANK($C18),"",COUNT(I18,M18))</f>
        <v>2</v>
      </c>
      <c r="O18" s="73">
        <f>IF(ISBLANK($C18),"",SUM(H18,L18))</f>
        <v>10510</v>
      </c>
      <c r="P18" s="75">
        <f>IF(ISBLANK($C18),"",SUM(I18,M18))</f>
        <v>20</v>
      </c>
      <c r="Q18" s="77">
        <f>IF(ISTEXT(Q17),1,Q17+1)</f>
        <v>10</v>
      </c>
      <c r="R18" s="38" t="str">
        <f>CONCATENATE(F18,G18)</f>
        <v>A5</v>
      </c>
      <c r="S18" s="38" t="str">
        <f>CONCATENATE(J18,K18)</f>
        <v>A1</v>
      </c>
      <c r="T18" s="36" t="str">
        <f>IF(ISBLANK(E18),"",E18)</f>
        <v>MO Mirovice</v>
      </c>
    </row>
    <row r="19" spans="1:20" s="37" customFormat="1" ht="25.5" customHeight="1">
      <c r="A19" s="83"/>
      <c r="B19" s="202">
        <v>2667</v>
      </c>
      <c r="C19" s="113" t="s">
        <v>123</v>
      </c>
      <c r="D19" s="114" t="s">
        <v>96</v>
      </c>
      <c r="E19" s="115" t="s">
        <v>109</v>
      </c>
      <c r="F19" s="136" t="s">
        <v>55</v>
      </c>
      <c r="G19" s="137">
        <v>10</v>
      </c>
      <c r="H19" s="61">
        <f>IF($G19="","",INDEX('1. závod'!$A:$BX,$G19+5,INDEX('Základní list'!$B:$B,MATCH($F19,'Základní list'!$A:$A,0),1)))</f>
        <v>6580</v>
      </c>
      <c r="I19" s="60">
        <f>IF($G19="","",INDEX('1. závod'!$A:$BX,$G19+5,INDEX('Základní list'!$B:$B,MATCH($F19,'Základní list'!$A:$A,0),1)+1))</f>
        <v>7</v>
      </c>
      <c r="J19" s="117"/>
      <c r="K19" s="117"/>
      <c r="L19" s="61">
        <f>IF($K19="","",INDEX('2. závod'!$A:$BX,$K19+5,INDEX('Základní list'!$B:$B,MATCH($J19,'Základní list'!$A:$A,0),1)))</f>
      </c>
      <c r="M19" s="60">
        <f>IF($K19="","",INDEX('2. závod'!$A:$BX,$K19+5,INDEX('Základní list'!$B:$B,MATCH($J19,'Základní list'!$A:$A,0),1)+1))</f>
      </c>
      <c r="N19" s="71">
        <f>IF(ISBLANK($C19),"",COUNT(I19,M19))</f>
        <v>1</v>
      </c>
      <c r="O19" s="73">
        <f>IF(ISBLANK($C19),"",SUM(H19,L19))</f>
        <v>6580</v>
      </c>
      <c r="P19" s="75">
        <f>IF(ISBLANK($C19),"",SUM(I19,M19))</f>
        <v>7</v>
      </c>
      <c r="Q19" s="77">
        <f>IF(ISTEXT(Q18),1,Q18+1)</f>
        <v>11</v>
      </c>
      <c r="R19" s="38" t="str">
        <f>CONCATENATE(F19,G19)</f>
        <v>A10</v>
      </c>
      <c r="S19" s="38">
        <f>CONCATENATE(J19,K19)</f>
      </c>
      <c r="T19" s="36" t="str">
        <f>IF(ISBLANK(E19),"",E19)</f>
        <v>MO Plzeň 1</v>
      </c>
    </row>
    <row r="20" spans="1:20" s="37" customFormat="1" ht="25.5" customHeight="1">
      <c r="A20" s="83"/>
      <c r="B20" s="202">
        <v>2714</v>
      </c>
      <c r="C20" s="113" t="s">
        <v>129</v>
      </c>
      <c r="D20" s="114" t="s">
        <v>96</v>
      </c>
      <c r="E20" s="115" t="s">
        <v>130</v>
      </c>
      <c r="F20" s="118" t="s">
        <v>55</v>
      </c>
      <c r="G20" s="114">
        <v>3</v>
      </c>
      <c r="H20" s="61">
        <f>IF($G20="","",INDEX('1. závod'!$A:$BX,$G20+5,INDEX('Základní list'!$B:$B,MATCH($F20,'Základní list'!$A:$A,0),1)))</f>
        <v>2005</v>
      </c>
      <c r="I20" s="60">
        <f>IF($G20="","",INDEX('1. závod'!$A:$BX,$G20+5,INDEX('Základní list'!$B:$B,MATCH($F20,'Základní list'!$A:$A,0),1)+1))</f>
        <v>12</v>
      </c>
      <c r="J20" s="135"/>
      <c r="K20" s="135"/>
      <c r="L20" s="61">
        <f>IF($K20="","",INDEX('2. závod'!$A:$BX,$K20+5,INDEX('Základní list'!$B:$B,MATCH($J20,'Základní list'!$A:$A,0),1)))</f>
      </c>
      <c r="M20" s="60">
        <f>IF($K20="","",INDEX('2. závod'!$A:$BX,$K20+5,INDEX('Základní list'!$B:$B,MATCH($J20,'Základní list'!$A:$A,0),1)+1))</f>
      </c>
      <c r="N20" s="71">
        <f>IF(ISBLANK($C20),"",COUNT(I20,M20))</f>
        <v>1</v>
      </c>
      <c r="O20" s="73">
        <f>IF(ISBLANK($C20),"",SUM(H20,L20))</f>
        <v>2005</v>
      </c>
      <c r="P20" s="75">
        <f>IF(ISBLANK($C20),"",SUM(I20,M20))</f>
        <v>12</v>
      </c>
      <c r="Q20" s="77">
        <f>IF(ISTEXT(Q19),1,Q19+1)</f>
        <v>12</v>
      </c>
      <c r="R20" s="38" t="str">
        <f>CONCATENATE(F20,G20)</f>
        <v>A3</v>
      </c>
      <c r="S20" s="38">
        <f>CONCATENATE(J20,K20)</f>
      </c>
      <c r="T20" s="36" t="str">
        <f>IF(ISBLANK(E20),"",E20)</f>
        <v>Karlovy Vary</v>
      </c>
    </row>
    <row r="21" spans="1:20" s="37" customFormat="1" ht="25.5" customHeight="1">
      <c r="A21" s="83"/>
      <c r="B21" s="112"/>
      <c r="C21" s="113"/>
      <c r="D21" s="114"/>
      <c r="E21" s="115"/>
      <c r="F21" s="116"/>
      <c r="G21" s="117"/>
      <c r="H21" s="61">
        <f>IF($G21="","",INDEX('1. závod'!$A:$BX,$G21+5,INDEX('Základní list'!$B:$B,MATCH($F21,'Základní list'!$A:$A,0),1)))</f>
      </c>
      <c r="I21" s="60">
        <f>IF($G21="","",INDEX('1. závod'!$A:$BX,$G21+5,INDEX('Základní list'!$B:$B,MATCH($F21,'Základní list'!$A:$A,0),1)+1))</f>
      </c>
      <c r="J21" s="117"/>
      <c r="K21" s="117"/>
      <c r="L21" s="61">
        <f>IF($K21="","",INDEX('2. závod'!$A:$BX,$K21+5,INDEX('Základní list'!$B:$B,MATCH($J21,'Základní list'!$A:$A,0),1)))</f>
      </c>
      <c r="M21" s="60">
        <f>IF($K21="","",INDEX('2. závod'!$A:$BX,$K21+5,INDEX('Základní list'!$B:$B,MATCH($J21,'Základní list'!$A:$A,0),1)+1))</f>
      </c>
      <c r="N21" s="71">
        <f>IF(ISBLANK($C21),"",COUNT(I21,M21))</f>
      </c>
      <c r="O21" s="73">
        <f>IF(ISBLANK($C21),"",SUM(H21,L21))</f>
      </c>
      <c r="P21" s="75">
        <f>IF(ISBLANK($C21),"",SUM(I21,M21))</f>
      </c>
      <c r="Q21" s="77">
        <f aca="true" t="shared" si="0" ref="Q17:Q22">IF(ISBLANK($C21),"",IF(ISTEXT(Q20),1,Q20+1))</f>
      </c>
      <c r="R21" s="38">
        <f>CONCATENATE(F21,G21)</f>
      </c>
      <c r="S21" s="38">
        <f>CONCATENATE(J21,K21)</f>
      </c>
      <c r="T21" s="36">
        <f>IF(ISBLANK(E21),"",E21)</f>
      </c>
    </row>
    <row r="22" spans="1:20" s="37" customFormat="1" ht="25.5" customHeight="1">
      <c r="A22" s="83"/>
      <c r="B22" s="112"/>
      <c r="C22" s="113"/>
      <c r="D22" s="114"/>
      <c r="E22" s="115"/>
      <c r="F22" s="134"/>
      <c r="G22" s="135"/>
      <c r="H22" s="61">
        <f>IF($G22="","",INDEX('1. závod'!$A:$BX,$G22+5,INDEX('Základní list'!$B:$B,MATCH($F22,'Základní list'!$A:$A,0),1)))</f>
      </c>
      <c r="I22" s="60">
        <f>IF($G22="","",INDEX('1. závod'!$A:$BX,$G22+5,INDEX('Základní list'!$B:$B,MATCH($F22,'Základní list'!$A:$A,0),1)+1))</f>
      </c>
      <c r="J22" s="114"/>
      <c r="K22" s="114"/>
      <c r="L22" s="61">
        <f>IF($K22="","",INDEX('2. závod'!$A:$BX,$K22+5,INDEX('Základní list'!$B:$B,MATCH($J22,'Základní list'!$A:$A,0),1)))</f>
      </c>
      <c r="M22" s="60">
        <f>IF($K22="","",INDEX('2. závod'!$A:$BX,$K22+5,INDEX('Základní list'!$B:$B,MATCH($J22,'Základní list'!$A:$A,0),1)+1))</f>
      </c>
      <c r="N22" s="71">
        <f>IF(ISBLANK($C22),"",COUNT(I22,M22))</f>
      </c>
      <c r="O22" s="73">
        <f>IF(ISBLANK($C22),"",SUM(H22,L22))</f>
      </c>
      <c r="P22" s="75">
        <f>IF(ISBLANK($C22),"",SUM(I22,M22))</f>
      </c>
      <c r="Q22" s="77">
        <f t="shared" si="0"/>
      </c>
      <c r="R22" s="38">
        <f>CONCATENATE(F22,G22)</f>
      </c>
      <c r="S22" s="38">
        <f>CONCATENATE(J22,K22)</f>
      </c>
      <c r="T22" s="36">
        <f>IF(ISBLANK(E22),"",E22)</f>
      </c>
    </row>
    <row r="23" spans="1:20" s="37" customFormat="1" ht="25.5" customHeight="1">
      <c r="A23" s="83"/>
      <c r="B23" s="112"/>
      <c r="C23" s="113"/>
      <c r="D23" s="114"/>
      <c r="E23" s="115"/>
      <c r="F23" s="131"/>
      <c r="G23" s="132"/>
      <c r="H23" s="61">
        <f>IF($G23="","",INDEX('1. závod'!$A:$BX,$G23+5,INDEX('Základní list'!$B:$B,MATCH($F23,'Základní list'!$A:$A,0),1)))</f>
      </c>
      <c r="I23" s="60">
        <f>IF($G23="","",INDEX('1. závod'!$A:$BX,$G23+5,INDEX('Základní list'!$B:$B,MATCH($F23,'Základní list'!$A:$A,0),1)+1))</f>
      </c>
      <c r="J23" s="117"/>
      <c r="K23" s="117"/>
      <c r="L23" s="61">
        <f>IF($K23="","",INDEX('2. závod'!$A:$BX,$K23+5,INDEX('Základní list'!$B:$B,MATCH($J23,'Základní list'!$A:$A,0),1)))</f>
      </c>
      <c r="M23" s="60">
        <f>IF($K23="","",INDEX('2. závod'!$A:$BX,$K23+5,INDEX('Základní list'!$B:$B,MATCH($J23,'Základní list'!$A:$A,0),1)+1))</f>
      </c>
      <c r="N23" s="71">
        <f>IF(ISBLANK($C23),"",COUNT(I23,M23))</f>
      </c>
      <c r="O23" s="73">
        <f>IF(ISBLANK($C23),"",SUM(H23,L23))</f>
      </c>
      <c r="P23" s="75">
        <f>IF(ISBLANK($C23),"",SUM(I23,M23))</f>
      </c>
      <c r="Q23" s="77"/>
      <c r="R23" s="38">
        <f>CONCATENATE(F23,G23)</f>
      </c>
      <c r="S23" s="38">
        <f>CONCATENATE(J23,K23)</f>
      </c>
      <c r="T23" s="36">
        <f>IF(ISBLANK(E23),"",E23)</f>
      </c>
    </row>
    <row r="24" spans="1:20" s="37" customFormat="1" ht="25.5" customHeight="1">
      <c r="A24" s="83"/>
      <c r="B24" s="112"/>
      <c r="C24" s="113"/>
      <c r="D24" s="114"/>
      <c r="E24" s="115"/>
      <c r="F24" s="116"/>
      <c r="G24" s="117"/>
      <c r="H24" s="61">
        <f>IF($G24="","",INDEX('1. závod'!$A:$BX,$G24+5,INDEX('Základní list'!$B:$B,MATCH($F24,'Základní list'!$A:$A,0),1)))</f>
      </c>
      <c r="I24" s="60">
        <f>IF($G24="","",INDEX('1. závod'!$A:$BX,$G24+5,INDEX('Základní list'!$B:$B,MATCH($F24,'Základní list'!$A:$A,0),1)+1))</f>
      </c>
      <c r="J24" s="117"/>
      <c r="K24" s="117"/>
      <c r="L24" s="61">
        <f>IF($K24="","",INDEX('2. závod'!$A:$BX,$K24+5,INDEX('Základní list'!$B:$B,MATCH($J24,'Základní list'!$A:$A,0),1)))</f>
      </c>
      <c r="M24" s="60">
        <f>IF($K24="","",INDEX('2. závod'!$A:$BX,$K24+5,INDEX('Základní list'!$B:$B,MATCH($J24,'Základní list'!$A:$A,0),1)+1))</f>
      </c>
      <c r="N24" s="71">
        <f>IF(ISBLANK($C24),"",COUNT(I24,M24))</f>
      </c>
      <c r="O24" s="73">
        <f>IF(ISBLANK($C24),"",SUM(H24,L24))</f>
      </c>
      <c r="P24" s="75">
        <f>IF(ISBLANK($C24),"",SUM(I24,M24))</f>
      </c>
      <c r="Q24" s="77">
        <f>IF(ISBLANK($C24),"",IF(ISTEXT(Q23),1,Q23+1))</f>
      </c>
      <c r="R24" s="38">
        <f>CONCATENATE(F24,G24)</f>
      </c>
      <c r="S24" s="38">
        <f>CONCATENATE(J24,K24)</f>
      </c>
      <c r="T24" s="36">
        <f>IF(ISBLANK(E24),"",E24)</f>
      </c>
    </row>
    <row r="25" spans="1:20" s="37" customFormat="1" ht="25.5" customHeight="1">
      <c r="A25" s="83"/>
      <c r="B25" s="112"/>
      <c r="C25" s="113"/>
      <c r="D25" s="114"/>
      <c r="E25" s="115"/>
      <c r="F25" s="118"/>
      <c r="G25" s="114"/>
      <c r="H25" s="61">
        <f>IF($G25="","",INDEX('1. závod'!$A:$BX,$G25+5,INDEX('Základní list'!$B:$B,MATCH($F25,'Základní list'!$A:$A,0),1)))</f>
      </c>
      <c r="I25" s="60">
        <f>IF($G25="","",INDEX('1. závod'!$A:$BX,$G25+5,INDEX('Základní list'!$B:$B,MATCH($F25,'Základní list'!$A:$A,0),1)+1))</f>
      </c>
      <c r="J25" s="138"/>
      <c r="K25" s="138"/>
      <c r="L25" s="61">
        <f>IF($K25="","",INDEX('2. závod'!$A:$BX,$K25+5,INDEX('Základní list'!$B:$B,MATCH($J25,'Základní list'!$A:$A,0),1)))</f>
      </c>
      <c r="M25" s="60">
        <f>IF($K25="","",INDEX('2. závod'!$A:$BX,$K25+5,INDEX('Základní list'!$B:$B,MATCH($J25,'Základní list'!$A:$A,0),1)+1))</f>
      </c>
      <c r="N25" s="71">
        <f>IF(ISBLANK($C25),"",COUNT(I25,M25))</f>
      </c>
      <c r="O25" s="73">
        <f>IF(ISBLANK($C25),"",SUM(H25,L25))</f>
      </c>
      <c r="P25" s="75">
        <f>IF(ISBLANK($C25),"",SUM(I25,M25))</f>
      </c>
      <c r="Q25" s="77">
        <f aca="true" t="shared" si="1" ref="Q25:Q49">IF(ISBLANK($C25),"",IF(ISTEXT(Q24),1,Q24+1))</f>
      </c>
      <c r="R25" s="38">
        <f>CONCATENATE(F25,G25)</f>
      </c>
      <c r="S25" s="38">
        <f>CONCATENATE(J25,K25)</f>
      </c>
      <c r="T25" s="36">
        <f>IF(ISBLANK(E25),"",E25)</f>
      </c>
    </row>
    <row r="26" spans="1:20" s="37" customFormat="1" ht="25.5" customHeight="1">
      <c r="A26" s="83"/>
      <c r="B26" s="112"/>
      <c r="C26" s="113"/>
      <c r="D26" s="114"/>
      <c r="E26" s="115"/>
      <c r="F26" s="136"/>
      <c r="G26" s="137"/>
      <c r="H26" s="61">
        <f>IF($G26="","",INDEX('1. závod'!$A:$BX,$G26+5,INDEX('Základní list'!$B:$B,MATCH($F26,'Základní list'!$A:$A,0),1)))</f>
      </c>
      <c r="I26" s="60">
        <f>IF($G26="","",INDEX('1. závod'!$A:$BX,$G26+5,INDEX('Základní list'!$B:$B,MATCH($F26,'Základní list'!$A:$A,0),1)+1))</f>
      </c>
      <c r="J26" s="117"/>
      <c r="K26" s="117"/>
      <c r="L26" s="61">
        <f>IF($K26="","",INDEX('2. závod'!$A:$BX,$K26+5,INDEX('Základní list'!$B:$B,MATCH($J26,'Základní list'!$A:$A,0),1)))</f>
      </c>
      <c r="M26" s="60">
        <f>IF($K26="","",INDEX('2. závod'!$A:$BX,$K26+5,INDEX('Základní list'!$B:$B,MATCH($J26,'Základní list'!$A:$A,0),1)+1))</f>
      </c>
      <c r="N26" s="71">
        <f>IF(ISBLANK($C26),"",COUNT(I26,M26))</f>
      </c>
      <c r="O26" s="73">
        <f>IF(ISBLANK($C26),"",SUM(H26,L26))</f>
      </c>
      <c r="P26" s="75">
        <f>IF(ISBLANK($C26),"",SUM(I26,M26))</f>
      </c>
      <c r="Q26" s="77">
        <f t="shared" si="1"/>
      </c>
      <c r="R26" s="38">
        <f>CONCATENATE(F26,G26)</f>
      </c>
      <c r="S26" s="38">
        <f>CONCATENATE(J26,K26)</f>
      </c>
      <c r="T26" s="36">
        <f>IF(ISBLANK(E26),"",E26)</f>
      </c>
    </row>
    <row r="27" spans="1:20" s="37" customFormat="1" ht="25.5" customHeight="1">
      <c r="A27" s="83"/>
      <c r="B27" s="112"/>
      <c r="C27" s="113"/>
      <c r="D27" s="114"/>
      <c r="E27" s="115"/>
      <c r="F27" s="116"/>
      <c r="G27" s="117"/>
      <c r="H27" s="61">
        <f>IF($G27="","",INDEX('1. závod'!$A:$BX,$G27+5,INDEX('Základní list'!$B:$B,MATCH($F27,'Základní list'!$A:$A,0),1)))</f>
      </c>
      <c r="I27" s="60">
        <f>IF($G27="","",INDEX('1. závod'!$A:$BX,$G27+5,INDEX('Základní list'!$B:$B,MATCH($F27,'Základní list'!$A:$A,0),1)+1))</f>
      </c>
      <c r="J27" s="137"/>
      <c r="K27" s="137"/>
      <c r="L27" s="61">
        <f>IF($K27="","",INDEX('2. závod'!$A:$BX,$K27+5,INDEX('Základní list'!$B:$B,MATCH($J27,'Základní list'!$A:$A,0),1)))</f>
      </c>
      <c r="M27" s="60">
        <f>IF($K27="","",INDEX('2. závod'!$A:$BX,$K27+5,INDEX('Základní list'!$B:$B,MATCH($J27,'Základní list'!$A:$A,0),1)+1))</f>
      </c>
      <c r="N27" s="71">
        <f>IF(ISBLANK($C27),"",COUNT(I27,M27))</f>
      </c>
      <c r="O27" s="73">
        <f>IF(ISBLANK($C27),"",SUM(H27,L27))</f>
      </c>
      <c r="P27" s="75">
        <f>IF(ISBLANK($C27),"",SUM(I27,M27))</f>
      </c>
      <c r="Q27" s="77">
        <f t="shared" si="1"/>
      </c>
      <c r="R27" s="38">
        <f>CONCATENATE(F27,G27)</f>
      </c>
      <c r="S27" s="38">
        <f>CONCATENATE(J27,K27)</f>
      </c>
      <c r="T27" s="36">
        <f>IF(ISBLANK(E27),"",E27)</f>
      </c>
    </row>
    <row r="28" spans="1:20" s="37" customFormat="1" ht="25.5" customHeight="1">
      <c r="A28" s="83"/>
      <c r="B28" s="112"/>
      <c r="C28" s="113"/>
      <c r="D28" s="114"/>
      <c r="E28" s="115"/>
      <c r="F28" s="118"/>
      <c r="G28" s="114"/>
      <c r="H28" s="61">
        <f>IF($G28="","",INDEX('[1]1. závod'!$A:$BX,$G28+5,INDEX('[1]Základní list'!$B:$B,MATCH($F28,'[1]Základní list'!$A:$A,0),1)))</f>
      </c>
      <c r="I28" s="60">
        <f>IF($G28="","",INDEX('[1]1. závod'!$A:$BX,$G28+5,INDEX('[1]Základní list'!$B:$B,MATCH($F28,'[1]Základní list'!$A:$A,0),1)+1))</f>
      </c>
      <c r="J28" s="114"/>
      <c r="K28" s="114"/>
      <c r="L28" s="61">
        <f>IF($K28="","",INDEX('[1]2. závod'!$A:$BX,$K28+5,INDEX('[1]Základní list'!$B:$B,MATCH($J28,'[1]Základní list'!$A:$A,0),1)))</f>
      </c>
      <c r="M28" s="60">
        <f>IF($K28="","",INDEX('[1]2. závod'!$A:$BX,$K28+5,INDEX('[1]Základní list'!$B:$B,MATCH($J28,'[1]Základní list'!$A:$A,0),1)+1))</f>
      </c>
      <c r="N28" s="71">
        <f>IF(ISBLANK($C28),"",COUNT(I28,M28))</f>
      </c>
      <c r="O28" s="73">
        <f>IF(ISBLANK($C28),"",SUM(H28,L28))</f>
      </c>
      <c r="P28" s="75">
        <f>IF(ISBLANK($C28),"",SUM(I28,M28))</f>
      </c>
      <c r="Q28" s="77">
        <f t="shared" si="1"/>
      </c>
      <c r="R28" s="38">
        <f>CONCATENATE(F28,G28)</f>
      </c>
      <c r="S28" s="38">
        <f>CONCATENATE(J28,K28)</f>
      </c>
      <c r="T28" s="36">
        <f>IF(ISBLANK(E28),"",E28)</f>
      </c>
    </row>
    <row r="29" spans="1:20" s="37" customFormat="1" ht="25.5" customHeight="1">
      <c r="A29" s="83"/>
      <c r="B29" s="112"/>
      <c r="C29" s="113"/>
      <c r="D29" s="114"/>
      <c r="E29" s="115"/>
      <c r="F29" s="118"/>
      <c r="G29" s="114"/>
      <c r="H29" s="61">
        <f>IF($G29="","",INDEX('1. závod'!$A:$BX,$G29+5,INDEX('Základní list'!$B:$B,MATCH($F29,'Základní list'!$A:$A,0),1)))</f>
      </c>
      <c r="I29" s="60">
        <f>IF($G29="","",INDEX('1. závod'!$A:$BX,$G29+5,INDEX('Základní list'!$B:$B,MATCH($F29,'Základní list'!$A:$A,0),1)+1))</f>
      </c>
      <c r="J29" s="114"/>
      <c r="K29" s="114"/>
      <c r="L29" s="61">
        <f>IF($K29="","",INDEX('2. závod'!$A:$BX,$K29+5,INDEX('Základní list'!$B:$B,MATCH($J29,'Základní list'!$A:$A,0),1)))</f>
      </c>
      <c r="M29" s="60">
        <f>IF($K29="","",INDEX('2. závod'!$A:$BX,$K29+5,INDEX('Základní list'!$B:$B,MATCH($J29,'Základní list'!$A:$A,0),1)+1))</f>
      </c>
      <c r="N29" s="71">
        <f aca="true" t="shared" si="2" ref="N29:N51">IF(ISBLANK($C29),"",COUNT(I29,M29))</f>
      </c>
      <c r="O29" s="73">
        <f aca="true" t="shared" si="3" ref="O29:O51">IF(ISBLANK($C29),"",SUM(H29,L29))</f>
      </c>
      <c r="P29" s="75">
        <f aca="true" t="shared" si="4" ref="P29:P51">IF(ISBLANK($C29),"",SUM(I29,M29))</f>
      </c>
      <c r="Q29" s="77">
        <f t="shared" si="1"/>
      </c>
      <c r="R29" s="38">
        <f>CONCATENATE(F29,G29)</f>
      </c>
      <c r="S29" s="38">
        <f>CONCATENATE(J29,K29)</f>
      </c>
      <c r="T29" s="36">
        <f>IF(ISBLANK(E29),"",E29)</f>
      </c>
    </row>
    <row r="30" spans="1:20" s="37" customFormat="1" ht="25.5" customHeight="1">
      <c r="A30" s="83"/>
      <c r="B30" s="112"/>
      <c r="C30" s="113"/>
      <c r="D30" s="114"/>
      <c r="E30" s="115"/>
      <c r="F30" s="118"/>
      <c r="G30" s="114"/>
      <c r="H30" s="61">
        <f>IF($G30="","",INDEX('1. závod'!$A:$BX,$G30+5,INDEX('Základní list'!$B:$B,MATCH($F30,'Základní list'!$A:$A,0),1)))</f>
      </c>
      <c r="I30" s="60">
        <f>IF($G30="","",INDEX('1. závod'!$A:$BX,$G30+5,INDEX('Základní list'!$B:$B,MATCH($F30,'Základní list'!$A:$A,0),1)+1))</f>
      </c>
      <c r="J30" s="114"/>
      <c r="K30" s="114"/>
      <c r="L30" s="61">
        <f>IF($K30="","",INDEX('2. závod'!$A:$BX,$K30+5,INDEX('Základní list'!$B:$B,MATCH($J30,'Základní list'!$A:$A,0),1)))</f>
      </c>
      <c r="M30" s="60">
        <f>IF($K30="","",INDEX('2. závod'!$A:$BX,$K30+5,INDEX('Základní list'!$B:$B,MATCH($J30,'Základní list'!$A:$A,0),1)+1))</f>
      </c>
      <c r="N30" s="71">
        <f t="shared" si="2"/>
      </c>
      <c r="O30" s="73">
        <f t="shared" si="3"/>
      </c>
      <c r="P30" s="75">
        <f t="shared" si="4"/>
      </c>
      <c r="Q30" s="77">
        <f t="shared" si="1"/>
      </c>
      <c r="R30" s="38">
        <f>CONCATENATE(F30,G30)</f>
      </c>
      <c r="S30" s="38">
        <f>CONCATENATE(J30,K30)</f>
      </c>
      <c r="T30" s="36">
        <f>IF(ISBLANK(E30),"",E30)</f>
      </c>
    </row>
    <row r="31" spans="1:20" s="37" customFormat="1" ht="25.5" customHeight="1">
      <c r="A31" s="83"/>
      <c r="B31" s="112"/>
      <c r="C31" s="113"/>
      <c r="D31" s="114"/>
      <c r="E31" s="115"/>
      <c r="F31" s="116"/>
      <c r="G31" s="117"/>
      <c r="H31" s="61">
        <f>IF($G31="","",INDEX('1. závod'!$A:$BX,$G31+5,INDEX('Základní list'!$B:$B,MATCH($F31,'Základní list'!$A:$A,0),1)))</f>
      </c>
      <c r="I31" s="60">
        <f>IF($G31="","",INDEX('1. závod'!$A:$BX,$G31+5,INDEX('Základní list'!$B:$B,MATCH($F31,'Základní list'!$A:$A,0),1)+1))</f>
      </c>
      <c r="J31" s="117"/>
      <c r="K31" s="117"/>
      <c r="L31" s="61">
        <f>IF($K31="","",INDEX('2. závod'!$A:$BX,$K31+5,INDEX('Základní list'!$B:$B,MATCH($J31,'Základní list'!$A:$A,0),1)))</f>
      </c>
      <c r="M31" s="60">
        <f>IF($K31="","",INDEX('2. závod'!$A:$BX,$K31+5,INDEX('Základní list'!$B:$B,MATCH($J31,'Základní list'!$A:$A,0),1)+1))</f>
      </c>
      <c r="N31" s="71">
        <f t="shared" si="2"/>
      </c>
      <c r="O31" s="73">
        <f t="shared" si="3"/>
      </c>
      <c r="P31" s="75">
        <f t="shared" si="4"/>
      </c>
      <c r="Q31" s="77">
        <f t="shared" si="1"/>
      </c>
      <c r="R31" s="38">
        <f>CONCATENATE(F31,G31)</f>
      </c>
      <c r="S31" s="38">
        <f>CONCATENATE(J31,K31)</f>
      </c>
      <c r="T31" s="36">
        <f>IF(ISBLANK(E31),"",E31)</f>
      </c>
    </row>
    <row r="32" spans="1:20" s="37" customFormat="1" ht="25.5" customHeight="1">
      <c r="A32" s="83"/>
      <c r="B32" s="112"/>
      <c r="C32" s="113"/>
      <c r="D32" s="114"/>
      <c r="E32" s="115"/>
      <c r="F32" s="116"/>
      <c r="G32" s="117"/>
      <c r="H32" s="61">
        <f>IF($G32="","",INDEX('1. závod'!$A:$BX,$G32+5,INDEX('Základní list'!$B:$B,MATCH($F32,'Základní list'!$A:$A,0),1)))</f>
      </c>
      <c r="I32" s="60">
        <f>IF($G32="","",INDEX('1. závod'!$A:$BX,$G32+5,INDEX('Základní list'!$B:$B,MATCH($F32,'Základní list'!$A:$A,0),1)+1))</f>
      </c>
      <c r="J32" s="117"/>
      <c r="K32" s="117"/>
      <c r="L32" s="61">
        <f>IF($K32="","",INDEX('2. závod'!$A:$BX,$K32+5,INDEX('Základní list'!$B:$B,MATCH($J32,'Základní list'!$A:$A,0),1)))</f>
      </c>
      <c r="M32" s="60">
        <f>IF($K32="","",INDEX('2. závod'!$A:$BX,$K32+5,INDEX('Základní list'!$B:$B,MATCH($J32,'Základní list'!$A:$A,0),1)+1))</f>
      </c>
      <c r="N32" s="71">
        <f t="shared" si="2"/>
      </c>
      <c r="O32" s="73">
        <f t="shared" si="3"/>
      </c>
      <c r="P32" s="75">
        <f t="shared" si="4"/>
      </c>
      <c r="Q32" s="77">
        <f t="shared" si="1"/>
      </c>
      <c r="R32" s="38">
        <f>CONCATENATE(F32,G32)</f>
      </c>
      <c r="S32" s="38">
        <f>CONCATENATE(J32,K32)</f>
      </c>
      <c r="T32" s="36">
        <f>IF(ISBLANK(E32),"",E32)</f>
      </c>
    </row>
    <row r="33" spans="1:20" s="37" customFormat="1" ht="25.5" customHeight="1">
      <c r="A33" s="83"/>
      <c r="B33" s="112"/>
      <c r="C33" s="113"/>
      <c r="D33" s="114"/>
      <c r="E33" s="115"/>
      <c r="F33" s="118"/>
      <c r="G33" s="114"/>
      <c r="H33" s="61">
        <f>IF($G33="","",INDEX('1. závod'!$A:$BX,$G33+5,INDEX('Základní list'!$B:$B,MATCH($F33,'Základní list'!$A:$A,0),1)))</f>
      </c>
      <c r="I33" s="60">
        <f>IF($G33="","",INDEX('1. závod'!$A:$BX,$G33+5,INDEX('Základní list'!$B:$B,MATCH($F33,'Základní list'!$A:$A,0),1)+1))</f>
      </c>
      <c r="J33" s="114"/>
      <c r="K33" s="114"/>
      <c r="L33" s="61">
        <f>IF($K33="","",INDEX('2. závod'!$A:$BX,$K33+5,INDEX('Základní list'!$B:$B,MATCH($J33,'Základní list'!$A:$A,0),1)))</f>
      </c>
      <c r="M33" s="60">
        <f>IF($K33="","",INDEX('2. závod'!$A:$BX,$K33+5,INDEX('Základní list'!$B:$B,MATCH($J33,'Základní list'!$A:$A,0),1)+1))</f>
      </c>
      <c r="N33" s="71">
        <f t="shared" si="2"/>
      </c>
      <c r="O33" s="73">
        <f t="shared" si="3"/>
      </c>
      <c r="P33" s="75">
        <f t="shared" si="4"/>
      </c>
      <c r="Q33" s="77">
        <f t="shared" si="1"/>
      </c>
      <c r="R33" s="38">
        <f>CONCATENATE(F33,G33)</f>
      </c>
      <c r="S33" s="38">
        <f>CONCATENATE(J33,K33)</f>
      </c>
      <c r="T33" s="36">
        <f>IF(ISBLANK(E33),"",E33)</f>
      </c>
    </row>
    <row r="34" spans="1:20" s="37" customFormat="1" ht="25.5" customHeight="1">
      <c r="A34" s="83"/>
      <c r="B34" s="112"/>
      <c r="C34" s="119"/>
      <c r="D34" s="114"/>
      <c r="E34" s="115"/>
      <c r="F34" s="116"/>
      <c r="G34" s="117"/>
      <c r="H34" s="61">
        <f>IF($G34="","",INDEX('1. závod'!$A:$BX,$G34+5,INDEX('Základní list'!$B:$B,MATCH($F34,'Základní list'!$A:$A,0),1)))</f>
      </c>
      <c r="I34" s="60">
        <f>IF($G34="","",INDEX('1. závod'!$A:$BX,$G34+5,INDEX('Základní list'!$B:$B,MATCH($F34,'Základní list'!$A:$A,0),1)+1))</f>
      </c>
      <c r="J34" s="117"/>
      <c r="K34" s="117"/>
      <c r="L34" s="61">
        <f>IF($K34="","",INDEX('2. závod'!$A:$BX,$K34+5,INDEX('Základní list'!$B:$B,MATCH($J34,'Základní list'!$A:$A,0),1)))</f>
      </c>
      <c r="M34" s="60">
        <f>IF($K34="","",INDEX('2. závod'!$A:$BX,$K34+5,INDEX('Základní list'!$B:$B,MATCH($J34,'Základní list'!$A:$A,0),1)+1))</f>
      </c>
      <c r="N34" s="71">
        <f t="shared" si="2"/>
      </c>
      <c r="O34" s="73">
        <f t="shared" si="3"/>
      </c>
      <c r="P34" s="75">
        <f t="shared" si="4"/>
      </c>
      <c r="Q34" s="77">
        <f t="shared" si="1"/>
      </c>
      <c r="R34" s="38">
        <f>CONCATENATE(F34,G34)</f>
      </c>
      <c r="S34" s="38">
        <f>CONCATENATE(J34,K34)</f>
      </c>
      <c r="T34" s="36">
        <f>IF(ISBLANK(E34),"",E34)</f>
      </c>
    </row>
    <row r="35" spans="1:20" s="37" customFormat="1" ht="25.5" customHeight="1">
      <c r="A35" s="83"/>
      <c r="B35" s="112"/>
      <c r="C35" s="113"/>
      <c r="D35" s="114"/>
      <c r="E35" s="115"/>
      <c r="F35" s="116"/>
      <c r="G35" s="117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117"/>
      <c r="K35" s="117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71">
        <f t="shared" si="2"/>
      </c>
      <c r="O35" s="73">
        <f t="shared" si="3"/>
      </c>
      <c r="P35" s="75">
        <f t="shared" si="4"/>
      </c>
      <c r="Q35" s="77">
        <f t="shared" si="1"/>
      </c>
      <c r="R35" s="38">
        <f>CONCATENATE(F35,G35)</f>
      </c>
      <c r="S35" s="38">
        <f>CONCATENATE(J35,K35)</f>
      </c>
      <c r="T35" s="36">
        <f>IF(ISBLANK(E35),"",E35)</f>
      </c>
    </row>
    <row r="36" spans="1:20" s="37" customFormat="1" ht="25.5" customHeight="1">
      <c r="A36" s="83"/>
      <c r="B36" s="112"/>
      <c r="C36" s="113"/>
      <c r="D36" s="114"/>
      <c r="E36" s="115"/>
      <c r="F36" s="118"/>
      <c r="G36" s="114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114"/>
      <c r="K36" s="114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71">
        <f t="shared" si="2"/>
      </c>
      <c r="O36" s="73">
        <f t="shared" si="3"/>
      </c>
      <c r="P36" s="75">
        <f t="shared" si="4"/>
      </c>
      <c r="Q36" s="77">
        <f t="shared" si="1"/>
      </c>
      <c r="R36" s="38">
        <f>CONCATENATE(F36,G36)</f>
      </c>
      <c r="S36" s="38">
        <f>CONCATENATE(J36,K36)</f>
      </c>
      <c r="T36" s="36">
        <f>IF(ISBLANK(E36),"",E36)</f>
      </c>
    </row>
    <row r="37" spans="1:20" s="37" customFormat="1" ht="25.5" customHeight="1">
      <c r="A37" s="83"/>
      <c r="B37" s="112"/>
      <c r="C37" s="113"/>
      <c r="D37" s="114"/>
      <c r="E37" s="115"/>
      <c r="F37" s="118"/>
      <c r="G37" s="114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14"/>
      <c r="K37" s="114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71">
        <f t="shared" si="2"/>
      </c>
      <c r="O37" s="73">
        <f t="shared" si="3"/>
      </c>
      <c r="P37" s="75">
        <f t="shared" si="4"/>
      </c>
      <c r="Q37" s="77">
        <f t="shared" si="1"/>
      </c>
      <c r="R37" s="38">
        <f>CONCATENATE(F37,G37)</f>
      </c>
      <c r="S37" s="38">
        <f>CONCATENATE(J37,K37)</f>
      </c>
      <c r="T37" s="36">
        <f>IF(ISBLANK(E37),"",E37)</f>
      </c>
    </row>
    <row r="38" spans="1:20" s="37" customFormat="1" ht="25.5" customHeight="1">
      <c r="A38" s="83"/>
      <c r="B38" s="112"/>
      <c r="C38" s="113"/>
      <c r="D38" s="114"/>
      <c r="E38" s="115"/>
      <c r="F38" s="118"/>
      <c r="G38" s="114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114"/>
      <c r="K38" s="114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71">
        <f t="shared" si="2"/>
      </c>
      <c r="O38" s="73">
        <f t="shared" si="3"/>
      </c>
      <c r="P38" s="75">
        <f t="shared" si="4"/>
      </c>
      <c r="Q38" s="77">
        <f t="shared" si="1"/>
      </c>
      <c r="R38" s="38">
        <f>CONCATENATE(F38,G38)</f>
      </c>
      <c r="S38" s="38">
        <f>CONCATENATE(J38,K38)</f>
      </c>
      <c r="T38" s="36">
        <f>IF(ISBLANK(E38),"",E38)</f>
      </c>
    </row>
    <row r="39" spans="1:20" s="37" customFormat="1" ht="25.5" customHeight="1">
      <c r="A39" s="83"/>
      <c r="B39" s="112"/>
      <c r="C39" s="113"/>
      <c r="D39" s="114"/>
      <c r="E39" s="115"/>
      <c r="F39" s="118"/>
      <c r="G39" s="114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14"/>
      <c r="K39" s="114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71">
        <f t="shared" si="2"/>
      </c>
      <c r="O39" s="73">
        <f t="shared" si="3"/>
      </c>
      <c r="P39" s="75">
        <f t="shared" si="4"/>
      </c>
      <c r="Q39" s="77">
        <f t="shared" si="1"/>
      </c>
      <c r="R39" s="38">
        <f>CONCATENATE(F39,G39)</f>
      </c>
      <c r="S39" s="38">
        <f>CONCATENATE(J39,K39)</f>
      </c>
      <c r="T39" s="36">
        <f>IF(ISBLANK(E39),"",E39)</f>
      </c>
    </row>
    <row r="40" spans="1:20" s="37" customFormat="1" ht="25.5" customHeight="1">
      <c r="A40" s="83"/>
      <c r="B40" s="112"/>
      <c r="C40" s="113"/>
      <c r="D40" s="114"/>
      <c r="E40" s="115"/>
      <c r="F40" s="116"/>
      <c r="G40" s="117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117"/>
      <c r="K40" s="117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71">
        <f t="shared" si="2"/>
      </c>
      <c r="O40" s="73">
        <f t="shared" si="3"/>
      </c>
      <c r="P40" s="75">
        <f t="shared" si="4"/>
      </c>
      <c r="Q40" s="77">
        <f t="shared" si="1"/>
      </c>
      <c r="R40" s="38">
        <f>CONCATENATE(F40,G40)</f>
      </c>
      <c r="S40" s="38">
        <f>CONCATENATE(J40,K40)</f>
      </c>
      <c r="T40" s="36">
        <f>IF(ISBLANK(E40),"",E40)</f>
      </c>
    </row>
    <row r="41" spans="1:20" s="37" customFormat="1" ht="25.5" customHeight="1">
      <c r="A41" s="83"/>
      <c r="B41" s="112"/>
      <c r="C41" s="113"/>
      <c r="D41" s="114"/>
      <c r="E41" s="115"/>
      <c r="F41" s="116"/>
      <c r="G41" s="117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17"/>
      <c r="K41" s="117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71">
        <f t="shared" si="2"/>
      </c>
      <c r="O41" s="73">
        <f t="shared" si="3"/>
      </c>
      <c r="P41" s="75">
        <f t="shared" si="4"/>
      </c>
      <c r="Q41" s="77">
        <f t="shared" si="1"/>
      </c>
      <c r="R41" s="38">
        <f>CONCATENATE(F41,G41)</f>
      </c>
      <c r="S41" s="38">
        <f>CONCATENATE(J41,K41)</f>
      </c>
      <c r="T41" s="36">
        <f>IF(ISBLANK(E41),"",E41)</f>
      </c>
    </row>
    <row r="42" spans="1:20" s="37" customFormat="1" ht="25.5" customHeight="1">
      <c r="A42" s="83"/>
      <c r="B42" s="112"/>
      <c r="C42" s="113"/>
      <c r="D42" s="114"/>
      <c r="E42" s="115"/>
      <c r="F42" s="118"/>
      <c r="G42" s="114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14"/>
      <c r="K42" s="114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71">
        <f t="shared" si="2"/>
      </c>
      <c r="O42" s="73">
        <f t="shared" si="3"/>
      </c>
      <c r="P42" s="75">
        <f t="shared" si="4"/>
      </c>
      <c r="Q42" s="77">
        <f t="shared" si="1"/>
      </c>
      <c r="R42" s="38">
        <f>CONCATENATE(F42,G42)</f>
      </c>
      <c r="S42" s="38">
        <f>CONCATENATE(J42,K42)</f>
      </c>
      <c r="T42" s="36">
        <f>IF(ISBLANK(E42),"",E42)</f>
      </c>
    </row>
    <row r="43" spans="1:20" s="37" customFormat="1" ht="25.5" customHeight="1">
      <c r="A43" s="83"/>
      <c r="B43" s="112"/>
      <c r="C43" s="113"/>
      <c r="D43" s="114"/>
      <c r="E43" s="115"/>
      <c r="F43" s="116"/>
      <c r="G43" s="117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17"/>
      <c r="K43" s="117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71">
        <f t="shared" si="2"/>
      </c>
      <c r="O43" s="73">
        <f t="shared" si="3"/>
      </c>
      <c r="P43" s="75">
        <f t="shared" si="4"/>
      </c>
      <c r="Q43" s="77">
        <f t="shared" si="1"/>
      </c>
      <c r="R43" s="38">
        <f>CONCATENATE(F43,G43)</f>
      </c>
      <c r="S43" s="38">
        <f>CONCATENATE(J43,K43)</f>
      </c>
      <c r="T43" s="36">
        <f>IF(ISBLANK(E43),"",E43)</f>
      </c>
    </row>
    <row r="44" spans="1:20" s="37" customFormat="1" ht="25.5" customHeight="1">
      <c r="A44" s="83"/>
      <c r="B44" s="112"/>
      <c r="C44" s="113"/>
      <c r="D44" s="114"/>
      <c r="E44" s="115"/>
      <c r="F44" s="118"/>
      <c r="G44" s="114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14"/>
      <c r="K44" s="114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71">
        <f t="shared" si="2"/>
      </c>
      <c r="O44" s="73">
        <f t="shared" si="3"/>
      </c>
      <c r="P44" s="75">
        <f t="shared" si="4"/>
      </c>
      <c r="Q44" s="77">
        <f t="shared" si="1"/>
      </c>
      <c r="R44" s="38">
        <f>CONCATENATE(F44,G44)</f>
      </c>
      <c r="S44" s="38">
        <f>CONCATENATE(J44,K44)</f>
      </c>
      <c r="T44" s="36">
        <f>IF(ISBLANK(E44),"",E44)</f>
      </c>
    </row>
    <row r="45" spans="1:20" s="37" customFormat="1" ht="25.5" customHeight="1">
      <c r="A45" s="83"/>
      <c r="B45" s="112"/>
      <c r="C45" s="113"/>
      <c r="D45" s="114"/>
      <c r="E45" s="115"/>
      <c r="F45" s="118"/>
      <c r="G45" s="114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14"/>
      <c r="K45" s="114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71">
        <f t="shared" si="2"/>
      </c>
      <c r="O45" s="73">
        <f t="shared" si="3"/>
      </c>
      <c r="P45" s="75">
        <f t="shared" si="4"/>
      </c>
      <c r="Q45" s="77">
        <f t="shared" si="1"/>
      </c>
      <c r="R45" s="38">
        <f>CONCATENATE(F45,G45)</f>
      </c>
      <c r="S45" s="38">
        <f>CONCATENATE(J45,K45)</f>
      </c>
      <c r="T45" s="36">
        <f>IF(ISBLANK(E45),"",E45)</f>
      </c>
    </row>
    <row r="46" spans="1:20" s="37" customFormat="1" ht="25.5" customHeight="1">
      <c r="A46" s="83"/>
      <c r="B46" s="112"/>
      <c r="C46" s="113"/>
      <c r="D46" s="114"/>
      <c r="E46" s="115"/>
      <c r="F46" s="116"/>
      <c r="G46" s="117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17"/>
      <c r="K46" s="117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71">
        <f t="shared" si="2"/>
      </c>
      <c r="O46" s="73">
        <f t="shared" si="3"/>
      </c>
      <c r="P46" s="75">
        <f t="shared" si="4"/>
      </c>
      <c r="Q46" s="77">
        <f t="shared" si="1"/>
      </c>
      <c r="R46" s="38">
        <f>CONCATENATE(F46,G46)</f>
      </c>
      <c r="S46" s="38">
        <f>CONCATENATE(J46,K46)</f>
      </c>
      <c r="T46" s="36">
        <f>IF(ISBLANK(E46),"",E46)</f>
      </c>
    </row>
    <row r="47" spans="1:20" s="37" customFormat="1" ht="25.5" customHeight="1">
      <c r="A47" s="83"/>
      <c r="B47" s="112"/>
      <c r="C47" s="113"/>
      <c r="D47" s="114"/>
      <c r="E47" s="115"/>
      <c r="F47" s="116"/>
      <c r="G47" s="117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17"/>
      <c r="K47" s="117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71">
        <f t="shared" si="2"/>
      </c>
      <c r="O47" s="73">
        <f t="shared" si="3"/>
      </c>
      <c r="P47" s="75">
        <f t="shared" si="4"/>
      </c>
      <c r="Q47" s="77">
        <f t="shared" si="1"/>
      </c>
      <c r="R47" s="38">
        <f>CONCATENATE(F47,G47)</f>
      </c>
      <c r="S47" s="38">
        <f>CONCATENATE(J47,K47)</f>
      </c>
      <c r="T47" s="36">
        <f>IF(ISBLANK(E47),"",E47)</f>
      </c>
    </row>
    <row r="48" spans="1:20" s="37" customFormat="1" ht="25.5" customHeight="1">
      <c r="A48" s="83"/>
      <c r="B48" s="112"/>
      <c r="C48" s="113"/>
      <c r="D48" s="114"/>
      <c r="E48" s="115"/>
      <c r="F48" s="118"/>
      <c r="G48" s="114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14"/>
      <c r="K48" s="114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71">
        <f t="shared" si="2"/>
      </c>
      <c r="O48" s="73">
        <f t="shared" si="3"/>
      </c>
      <c r="P48" s="75">
        <f t="shared" si="4"/>
      </c>
      <c r="Q48" s="77">
        <f t="shared" si="1"/>
      </c>
      <c r="R48" s="38">
        <f>CONCATENATE(F48,G48)</f>
      </c>
      <c r="S48" s="38">
        <f>CONCATENATE(J48,K48)</f>
      </c>
      <c r="T48" s="36">
        <f>IF(ISBLANK(E48),"",E48)</f>
      </c>
    </row>
    <row r="49" spans="1:20" s="37" customFormat="1" ht="25.5" customHeight="1">
      <c r="A49" s="83"/>
      <c r="B49" s="112"/>
      <c r="C49" s="113"/>
      <c r="D49" s="114"/>
      <c r="E49" s="115"/>
      <c r="F49" s="116"/>
      <c r="G49" s="117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17"/>
      <c r="K49" s="117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71">
        <f t="shared" si="2"/>
      </c>
      <c r="O49" s="73">
        <f t="shared" si="3"/>
      </c>
      <c r="P49" s="75">
        <f t="shared" si="4"/>
      </c>
      <c r="Q49" s="77">
        <f t="shared" si="1"/>
      </c>
      <c r="R49" s="38">
        <f>CONCATENATE(F49,G49)</f>
      </c>
      <c r="S49" s="38">
        <f>CONCATENATE(J49,K49)</f>
      </c>
      <c r="T49" s="36">
        <f>IF(ISBLANK(E49),"",E49)</f>
      </c>
    </row>
    <row r="50" spans="1:20" s="37" customFormat="1" ht="25.5" customHeight="1">
      <c r="A50" s="83"/>
      <c r="B50" s="112"/>
      <c r="C50" s="113"/>
      <c r="D50" s="114"/>
      <c r="E50" s="115"/>
      <c r="F50" s="118"/>
      <c r="G50" s="114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14"/>
      <c r="K50" s="114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71">
        <f t="shared" si="2"/>
      </c>
      <c r="O50" s="73">
        <f t="shared" si="3"/>
      </c>
      <c r="P50" s="75">
        <f t="shared" si="4"/>
      </c>
      <c r="Q50" s="77">
        <f>IF(ISBLANK($C50),"",IF(ISTEXT(Q49),1,Q49+1))</f>
      </c>
      <c r="R50" s="38">
        <f>CONCATENATE(F50,G50)</f>
      </c>
      <c r="S50" s="38">
        <f>CONCATENATE(J50,K50)</f>
      </c>
      <c r="T50" s="36">
        <f>IF(ISBLANK(E50),"",E50)</f>
      </c>
    </row>
    <row r="51" spans="1:20" s="37" customFormat="1" ht="25.5" customHeight="1">
      <c r="A51" s="83"/>
      <c r="B51" s="112"/>
      <c r="C51" s="113"/>
      <c r="D51" s="114"/>
      <c r="E51" s="115"/>
      <c r="F51" s="116"/>
      <c r="G51" s="117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17"/>
      <c r="K51" s="117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71">
        <f t="shared" si="2"/>
      </c>
      <c r="O51" s="73">
        <f t="shared" si="3"/>
      </c>
      <c r="P51" s="75">
        <f t="shared" si="4"/>
      </c>
      <c r="Q51" s="77">
        <f>IF(ISBLANK($C51),"",IF(ISTEXT(Q34),1,Q34+1))</f>
      </c>
      <c r="R51" s="38">
        <f>CONCATENATE(F51,G51)</f>
      </c>
      <c r="S51" s="38">
        <f>CONCATENATE(J51,K51)</f>
      </c>
      <c r="T51" s="36">
        <f>IF(ISBLANK(E51),"",E51)</f>
      </c>
    </row>
    <row r="52" spans="1:20" s="37" customFormat="1" ht="25.5" customHeight="1">
      <c r="A52" s="83"/>
      <c r="B52" s="112"/>
      <c r="C52" s="113"/>
      <c r="D52" s="114"/>
      <c r="E52" s="115"/>
      <c r="F52" s="116"/>
      <c r="G52" s="117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17"/>
      <c r="K52" s="117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71">
        <f aca="true" t="shared" si="5" ref="N52:N69">IF(ISBLANK($C52),"",COUNT(I52,M52))</f>
      </c>
      <c r="O52" s="73">
        <f aca="true" t="shared" si="6" ref="O52:O69">IF(ISBLANK($C52),"",SUM(H52,L52))</f>
      </c>
      <c r="P52" s="75">
        <f aca="true" t="shared" si="7" ref="P52:P69">IF(ISBLANK($C52),"",SUM(I52,M52))</f>
      </c>
      <c r="Q52" s="77">
        <f>IF(ISBLANK($C52),"",IF(ISTEXT(Q35),1,Q35+1))</f>
      </c>
      <c r="R52" s="38">
        <f>CONCATENATE(F52,G52)</f>
      </c>
      <c r="S52" s="38">
        <f>CONCATENATE(J52,K52)</f>
      </c>
      <c r="T52" s="36">
        <f>IF(ISBLANK(E52),"",E52)</f>
      </c>
    </row>
    <row r="53" spans="1:20" s="37" customFormat="1" ht="25.5" customHeight="1">
      <c r="A53" s="83"/>
      <c r="B53" s="112"/>
      <c r="C53" s="113"/>
      <c r="D53" s="114"/>
      <c r="E53" s="115"/>
      <c r="F53" s="116"/>
      <c r="G53" s="117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17"/>
      <c r="K53" s="117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71">
        <f t="shared" si="5"/>
      </c>
      <c r="O53" s="73">
        <f t="shared" si="6"/>
      </c>
      <c r="P53" s="75">
        <f t="shared" si="7"/>
      </c>
      <c r="Q53" s="77">
        <f>IF(ISBLANK($C53),"",IF(ISTEXT(Q36),1,Q36+1))</f>
      </c>
      <c r="R53" s="38">
        <f>CONCATENATE(F53,G53)</f>
      </c>
      <c r="S53" s="38">
        <f>CONCATENATE(J53,K53)</f>
      </c>
      <c r="T53" s="36">
        <f>IF(ISBLANK(E53),"",E53)</f>
      </c>
    </row>
    <row r="54" spans="1:20" s="37" customFormat="1" ht="25.5" customHeight="1">
      <c r="A54" s="83"/>
      <c r="B54" s="112"/>
      <c r="C54" s="113"/>
      <c r="D54" s="114"/>
      <c r="E54" s="115"/>
      <c r="F54" s="116"/>
      <c r="G54" s="117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17"/>
      <c r="K54" s="117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71">
        <f t="shared" si="5"/>
      </c>
      <c r="O54" s="73">
        <f t="shared" si="6"/>
      </c>
      <c r="P54" s="75">
        <f t="shared" si="7"/>
      </c>
      <c r="Q54" s="77">
        <f>IF(ISBLANK($C54),"",IF(ISTEXT(Q37),1,Q37+1))</f>
      </c>
      <c r="R54" s="38">
        <f aca="true" t="shared" si="8" ref="R54:R66">CONCATENATE(F54,G54)</f>
      </c>
      <c r="S54" s="38">
        <f aca="true" t="shared" si="9" ref="S54:S66">CONCATENATE(J54,K54)</f>
      </c>
      <c r="T54" s="36">
        <f aca="true" t="shared" si="10" ref="T54:T66">IF(ISBLANK(E54),"",E54)</f>
      </c>
    </row>
    <row r="55" spans="1:20" s="37" customFormat="1" ht="25.5" customHeight="1">
      <c r="A55" s="83"/>
      <c r="B55" s="112"/>
      <c r="C55" s="113"/>
      <c r="D55" s="114"/>
      <c r="E55" s="115"/>
      <c r="F55" s="116"/>
      <c r="G55" s="117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17"/>
      <c r="K55" s="117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71">
        <f t="shared" si="5"/>
      </c>
      <c r="O55" s="73">
        <f t="shared" si="6"/>
      </c>
      <c r="P55" s="75">
        <f t="shared" si="7"/>
      </c>
      <c r="Q55" s="77">
        <f aca="true" t="shared" si="11" ref="Q55:Q60">IF(ISBLANK($C55),"",IF(ISTEXT(Q29),1,Q29+1))</f>
      </c>
      <c r="R55" s="38">
        <f t="shared" si="8"/>
      </c>
      <c r="S55" s="38">
        <f t="shared" si="9"/>
      </c>
      <c r="T55" s="36">
        <f t="shared" si="10"/>
      </c>
    </row>
    <row r="56" spans="1:20" s="37" customFormat="1" ht="25.5" customHeight="1">
      <c r="A56" s="83"/>
      <c r="B56" s="112"/>
      <c r="C56" s="113"/>
      <c r="D56" s="114"/>
      <c r="E56" s="115"/>
      <c r="F56" s="116"/>
      <c r="G56" s="117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17"/>
      <c r="K56" s="117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71">
        <f t="shared" si="5"/>
      </c>
      <c r="O56" s="73">
        <f t="shared" si="6"/>
      </c>
      <c r="P56" s="75">
        <f t="shared" si="7"/>
      </c>
      <c r="Q56" s="77">
        <f t="shared" si="11"/>
      </c>
      <c r="R56" s="38">
        <f t="shared" si="8"/>
      </c>
      <c r="S56" s="38">
        <f t="shared" si="9"/>
      </c>
      <c r="T56" s="36">
        <f t="shared" si="10"/>
      </c>
    </row>
    <row r="57" spans="1:20" s="37" customFormat="1" ht="25.5" customHeight="1">
      <c r="A57" s="83"/>
      <c r="B57" s="112"/>
      <c r="C57" s="113"/>
      <c r="D57" s="114"/>
      <c r="E57" s="115"/>
      <c r="F57" s="116"/>
      <c r="G57" s="117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17"/>
      <c r="K57" s="117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71">
        <f t="shared" si="5"/>
      </c>
      <c r="O57" s="73">
        <f t="shared" si="6"/>
      </c>
      <c r="P57" s="75">
        <f t="shared" si="7"/>
      </c>
      <c r="Q57" s="77">
        <f t="shared" si="11"/>
      </c>
      <c r="R57" s="38">
        <f t="shared" si="8"/>
      </c>
      <c r="S57" s="38">
        <f t="shared" si="9"/>
      </c>
      <c r="T57" s="36">
        <f t="shared" si="10"/>
      </c>
    </row>
    <row r="58" spans="1:20" s="37" customFormat="1" ht="25.5" customHeight="1">
      <c r="A58" s="83"/>
      <c r="B58" s="112"/>
      <c r="C58" s="113"/>
      <c r="D58" s="114"/>
      <c r="E58" s="115"/>
      <c r="F58" s="116"/>
      <c r="G58" s="117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17"/>
      <c r="K58" s="117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71">
        <f t="shared" si="5"/>
      </c>
      <c r="O58" s="73">
        <f t="shared" si="6"/>
      </c>
      <c r="P58" s="75">
        <f t="shared" si="7"/>
      </c>
      <c r="Q58" s="77">
        <f t="shared" si="11"/>
      </c>
      <c r="R58" s="38">
        <f t="shared" si="8"/>
      </c>
      <c r="S58" s="38">
        <f t="shared" si="9"/>
      </c>
      <c r="T58" s="36">
        <f t="shared" si="10"/>
      </c>
    </row>
    <row r="59" spans="1:20" s="37" customFormat="1" ht="25.5" customHeight="1">
      <c r="A59" s="83"/>
      <c r="B59" s="112"/>
      <c r="C59" s="113"/>
      <c r="D59" s="114"/>
      <c r="E59" s="115"/>
      <c r="F59" s="116"/>
      <c r="G59" s="117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17"/>
      <c r="K59" s="117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71">
        <f t="shared" si="5"/>
      </c>
      <c r="O59" s="73">
        <f t="shared" si="6"/>
      </c>
      <c r="P59" s="75">
        <f t="shared" si="7"/>
      </c>
      <c r="Q59" s="77">
        <f t="shared" si="11"/>
      </c>
      <c r="R59" s="38">
        <f t="shared" si="8"/>
      </c>
      <c r="S59" s="38">
        <f t="shared" si="9"/>
      </c>
      <c r="T59" s="36">
        <f t="shared" si="10"/>
      </c>
    </row>
    <row r="60" spans="1:20" s="37" customFormat="1" ht="25.5" customHeight="1">
      <c r="A60" s="83"/>
      <c r="B60" s="112"/>
      <c r="C60" s="113"/>
      <c r="D60" s="114"/>
      <c r="E60" s="115"/>
      <c r="F60" s="116"/>
      <c r="G60" s="117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17"/>
      <c r="K60" s="117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71">
        <f t="shared" si="5"/>
      </c>
      <c r="O60" s="73">
        <f t="shared" si="6"/>
      </c>
      <c r="P60" s="75">
        <f t="shared" si="7"/>
      </c>
      <c r="Q60" s="77">
        <f t="shared" si="11"/>
      </c>
      <c r="R60" s="38">
        <f t="shared" si="8"/>
      </c>
      <c r="S60" s="38">
        <f t="shared" si="9"/>
      </c>
      <c r="T60" s="36">
        <f t="shared" si="10"/>
      </c>
    </row>
    <row r="61" spans="1:20" s="37" customFormat="1" ht="25.5" customHeight="1">
      <c r="A61" s="83"/>
      <c r="B61" s="112"/>
      <c r="C61" s="113"/>
      <c r="D61" s="114"/>
      <c r="E61" s="115"/>
      <c r="F61" s="116"/>
      <c r="G61" s="117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17"/>
      <c r="K61" s="117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71">
        <f t="shared" si="5"/>
      </c>
      <c r="O61" s="73">
        <f t="shared" si="6"/>
      </c>
      <c r="P61" s="75">
        <f t="shared" si="7"/>
      </c>
      <c r="Q61" s="77">
        <f aca="true" t="shared" si="12" ref="Q61:Q67">IF(ISBLANK($C61),"",IF(ISTEXT(Q32),1,Q32+1))</f>
      </c>
      <c r="R61" s="38">
        <f t="shared" si="8"/>
      </c>
      <c r="S61" s="38">
        <f t="shared" si="9"/>
      </c>
      <c r="T61" s="36">
        <f t="shared" si="10"/>
      </c>
    </row>
    <row r="62" spans="1:20" s="37" customFormat="1" ht="25.5" customHeight="1">
      <c r="A62" s="83"/>
      <c r="B62" s="112"/>
      <c r="C62" s="113"/>
      <c r="D62" s="114"/>
      <c r="E62" s="115"/>
      <c r="F62" s="116"/>
      <c r="G62" s="117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17"/>
      <c r="K62" s="117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71">
        <f t="shared" si="5"/>
      </c>
      <c r="O62" s="73">
        <f t="shared" si="6"/>
      </c>
      <c r="P62" s="75">
        <f t="shared" si="7"/>
      </c>
      <c r="Q62" s="77">
        <f t="shared" si="12"/>
      </c>
      <c r="R62" s="38">
        <f t="shared" si="8"/>
      </c>
      <c r="S62" s="38">
        <f t="shared" si="9"/>
      </c>
      <c r="T62" s="36">
        <f t="shared" si="10"/>
      </c>
    </row>
    <row r="63" spans="1:20" s="37" customFormat="1" ht="25.5" customHeight="1">
      <c r="A63" s="83"/>
      <c r="B63" s="112"/>
      <c r="C63" s="113"/>
      <c r="D63" s="114"/>
      <c r="E63" s="115"/>
      <c r="F63" s="116"/>
      <c r="G63" s="117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17"/>
      <c r="K63" s="117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71">
        <f t="shared" si="5"/>
      </c>
      <c r="O63" s="73">
        <f t="shared" si="6"/>
      </c>
      <c r="P63" s="75">
        <f t="shared" si="7"/>
      </c>
      <c r="Q63" s="77">
        <f t="shared" si="12"/>
      </c>
      <c r="R63" s="38">
        <f t="shared" si="8"/>
      </c>
      <c r="S63" s="38">
        <f t="shared" si="9"/>
      </c>
      <c r="T63" s="36">
        <f t="shared" si="10"/>
      </c>
    </row>
    <row r="64" spans="1:20" s="37" customFormat="1" ht="25.5" customHeight="1">
      <c r="A64" s="83"/>
      <c r="B64" s="112"/>
      <c r="C64" s="113"/>
      <c r="D64" s="114"/>
      <c r="E64" s="115"/>
      <c r="F64" s="116"/>
      <c r="G64" s="117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17"/>
      <c r="K64" s="117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71">
        <f t="shared" si="5"/>
      </c>
      <c r="O64" s="73">
        <f t="shared" si="6"/>
      </c>
      <c r="P64" s="75">
        <f t="shared" si="7"/>
      </c>
      <c r="Q64" s="77">
        <f t="shared" si="12"/>
      </c>
      <c r="R64" s="38">
        <f t="shared" si="8"/>
      </c>
      <c r="S64" s="38">
        <f t="shared" si="9"/>
      </c>
      <c r="T64" s="36">
        <f t="shared" si="10"/>
      </c>
    </row>
    <row r="65" spans="1:20" s="37" customFormat="1" ht="25.5" customHeight="1">
      <c r="A65" s="83"/>
      <c r="B65" s="112"/>
      <c r="C65" s="113"/>
      <c r="D65" s="114"/>
      <c r="E65" s="115"/>
      <c r="F65" s="116"/>
      <c r="G65" s="117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17"/>
      <c r="K65" s="117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71">
        <f t="shared" si="5"/>
      </c>
      <c r="O65" s="73">
        <f t="shared" si="6"/>
      </c>
      <c r="P65" s="75">
        <f t="shared" si="7"/>
      </c>
      <c r="Q65" s="77">
        <f t="shared" si="12"/>
      </c>
      <c r="R65" s="38">
        <f t="shared" si="8"/>
      </c>
      <c r="S65" s="38">
        <f t="shared" si="9"/>
      </c>
      <c r="T65" s="36">
        <f t="shared" si="10"/>
      </c>
    </row>
    <row r="66" spans="1:20" s="37" customFormat="1" ht="25.5" customHeight="1">
      <c r="A66" s="83"/>
      <c r="B66" s="112"/>
      <c r="C66" s="113"/>
      <c r="D66" s="114"/>
      <c r="E66" s="115"/>
      <c r="F66" s="116"/>
      <c r="G66" s="117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17"/>
      <c r="K66" s="117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71">
        <f t="shared" si="5"/>
      </c>
      <c r="O66" s="73">
        <f t="shared" si="6"/>
      </c>
      <c r="P66" s="75">
        <f t="shared" si="7"/>
      </c>
      <c r="Q66" s="77">
        <f t="shared" si="12"/>
      </c>
      <c r="R66" s="38">
        <f t="shared" si="8"/>
      </c>
      <c r="S66" s="38">
        <f t="shared" si="9"/>
      </c>
      <c r="T66" s="36">
        <f t="shared" si="10"/>
      </c>
    </row>
    <row r="67" spans="1:20" s="37" customFormat="1" ht="25.5" customHeight="1">
      <c r="A67" s="83"/>
      <c r="B67" s="112"/>
      <c r="C67" s="113"/>
      <c r="D67" s="114"/>
      <c r="E67" s="115"/>
      <c r="F67" s="116"/>
      <c r="G67" s="117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17"/>
      <c r="K67" s="117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71">
        <f t="shared" si="5"/>
      </c>
      <c r="O67" s="73">
        <f t="shared" si="6"/>
      </c>
      <c r="P67" s="75">
        <f t="shared" si="7"/>
      </c>
      <c r="Q67" s="77">
        <f t="shared" si="12"/>
      </c>
      <c r="R67" s="38">
        <f>CONCATENATE(F67,G67)</f>
      </c>
      <c r="S67" s="38">
        <f>CONCATENATE(J67,K67)</f>
      </c>
      <c r="T67" s="36">
        <f>IF(ISBLANK(E67),"",E67)</f>
      </c>
    </row>
    <row r="68" spans="1:20" s="37" customFormat="1" ht="25.5" customHeight="1">
      <c r="A68" s="83"/>
      <c r="B68" s="112"/>
      <c r="C68" s="113"/>
      <c r="D68" s="114"/>
      <c r="E68" s="115"/>
      <c r="F68" s="116"/>
      <c r="G68" s="117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17"/>
      <c r="K68" s="117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71">
        <f t="shared" si="5"/>
      </c>
      <c r="O68" s="73">
        <f t="shared" si="6"/>
      </c>
      <c r="P68" s="75">
        <f t="shared" si="7"/>
      </c>
      <c r="Q68" s="77">
        <f>IF(ISBLANK($C68),"",IF(ISTEXT(Q67),1,Q67+1))</f>
      </c>
      <c r="R68" s="38">
        <f>CONCATENATE(F68,G68)</f>
      </c>
      <c r="S68" s="38">
        <f>CONCATENATE(J68,K68)</f>
      </c>
      <c r="T68" s="36">
        <f>IF(ISBLANK(E68),"",E68)</f>
      </c>
    </row>
    <row r="69" spans="1:20" s="37" customFormat="1" ht="25.5" customHeight="1" thickBot="1">
      <c r="A69" s="84"/>
      <c r="B69" s="120"/>
      <c r="C69" s="121"/>
      <c r="D69" s="122"/>
      <c r="E69" s="123"/>
      <c r="F69" s="124"/>
      <c r="G69" s="122"/>
      <c r="H69" s="70">
        <f>IF($G69="","",INDEX('1. závod'!$A:$BX,$G69+5,INDEX('Základní list'!$B:$B,MATCH($F69,'Základní list'!$A:$A,0),1)))</f>
      </c>
      <c r="I69" s="66">
        <f>IF($G69="","",INDEX('1. závod'!$A:$BX,$G69+5,INDEX('Základní list'!$B:$B,MATCH($F69,'Základní list'!$A:$A,0),1)+1))</f>
      </c>
      <c r="J69" s="125"/>
      <c r="K69" s="122"/>
      <c r="L69" s="70">
        <f>IF($K69="","",INDEX('2. závod'!$A:$BX,$K69+5,INDEX('Základní list'!$B:$B,MATCH($J69,'Základní list'!$A:$A,0),1)))</f>
      </c>
      <c r="M69" s="66">
        <f>IF($K69="","",INDEX('2. závod'!$A:$BX,$K69+5,INDEX('Základní list'!$B:$B,MATCH($J69,'Základní list'!$A:$A,0),1)+1))</f>
      </c>
      <c r="N69" s="72">
        <f t="shared" si="5"/>
      </c>
      <c r="O69" s="74">
        <f t="shared" si="6"/>
      </c>
      <c r="P69" s="76">
        <f t="shared" si="7"/>
      </c>
      <c r="Q69" s="98">
        <f>IF(ISBLANK($C69),"",IF(ISTEXT(Q68),1,Q68+1))</f>
      </c>
      <c r="R69" s="38">
        <f>CONCATENATE(F69,G69)</f>
      </c>
      <c r="S69" s="38">
        <f>CONCATENATE(J69,K69)</f>
      </c>
      <c r="T69" s="36">
        <f>IF(ISBLANK(E69),"",E69)</f>
      </c>
    </row>
    <row r="70" spans="1:20" s="46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4"/>
      <c r="O70" s="62"/>
      <c r="P70" s="62"/>
      <c r="Q70" s="62"/>
      <c r="T70" s="45"/>
    </row>
    <row r="71" spans="1:17" ht="12.75">
      <c r="A71" s="175" t="s">
        <v>8</v>
      </c>
      <c r="B71" s="175"/>
      <c r="C71" s="175"/>
      <c r="D71" s="175"/>
      <c r="E71" s="175"/>
      <c r="F71" s="31" t="s">
        <v>16</v>
      </c>
      <c r="G71" s="31"/>
      <c r="H71" s="31"/>
      <c r="I71" s="176" t="s">
        <v>48</v>
      </c>
      <c r="J71" s="176"/>
      <c r="K71" s="176"/>
      <c r="L71" s="176"/>
      <c r="M71" s="176"/>
      <c r="N71" s="176"/>
      <c r="O71" s="176"/>
      <c r="P71" s="176"/>
      <c r="Q71" s="176"/>
    </row>
    <row r="81" ht="12.75">
      <c r="O81" s="39" t="s">
        <v>99</v>
      </c>
    </row>
  </sheetData>
  <sheetProtection formatCells="0" formatColumns="0" formatRows="0" insertColumns="0" insertRows="0" deleteColumns="0" deleteRows="0" selectLockedCells="1" autoFilter="0"/>
  <mergeCells count="17">
    <mergeCell ref="N7:N8"/>
    <mergeCell ref="O7:O8"/>
    <mergeCell ref="A4:E4"/>
    <mergeCell ref="A71:E71"/>
    <mergeCell ref="I71:Q71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</mergeCells>
  <printOptions horizontalCentered="1"/>
  <pageMargins left="0.1968503937007874" right="0.1968503937007874" top="0.31496062992125984" bottom="0.3937007874015748" header="0.2362204724409449" footer="0.1968503937007874"/>
  <pageSetup fitToHeight="4" horizontalDpi="600" verticalDpi="600" orientation="portrait" pageOrder="overThenDown" paperSize="9" scale="60" r:id="rId1"/>
  <headerFooter alignWithMargins="0">
    <oddFooter>&amp;CStránka &amp;P z &amp;N&amp;R&amp;F</oddFooter>
  </headerFooter>
  <rowBreaks count="1" manualBreakCount="1">
    <brk id="5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Normal="75" zoomScaleSheetLayoutView="100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F19" sqref="F1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6" t="str">
        <f>CONCATENATE('Základní list'!$E$4)</f>
        <v>pohárový</v>
      </c>
      <c r="C1" s="196"/>
      <c r="D1" s="196"/>
      <c r="E1" s="196"/>
      <c r="F1" s="196"/>
      <c r="G1" s="196" t="str">
        <f>CONCATENATE('Základní list'!$E$4)</f>
        <v>pohárový</v>
      </c>
      <c r="H1" s="196"/>
      <c r="I1" s="196"/>
      <c r="J1" s="196"/>
      <c r="K1" s="196"/>
      <c r="L1" s="196" t="str">
        <f>CONCATENATE('Základní list'!$E$4)</f>
        <v>pohárový</v>
      </c>
      <c r="M1" s="196"/>
      <c r="N1" s="196"/>
      <c r="O1" s="196"/>
      <c r="P1" s="196"/>
      <c r="Q1" s="196" t="str">
        <f>CONCATENATE('Základní list'!$E$4)</f>
        <v>pohárový</v>
      </c>
      <c r="R1" s="196"/>
      <c r="S1" s="196"/>
      <c r="T1" s="196"/>
      <c r="U1" s="196"/>
      <c r="V1" s="196" t="str">
        <f>CONCATENATE('Základní list'!$E$4)</f>
        <v>pohárový</v>
      </c>
      <c r="W1" s="196"/>
      <c r="X1" s="196"/>
      <c r="Y1" s="196"/>
      <c r="Z1" s="196"/>
      <c r="AA1" s="196" t="str">
        <f>CONCATENATE('Základní list'!$E$4)</f>
        <v>pohárový</v>
      </c>
      <c r="AB1" s="196"/>
      <c r="AC1" s="196"/>
      <c r="AD1" s="196"/>
      <c r="AE1" s="196"/>
      <c r="AF1" s="196" t="str">
        <f>CONCATENATE('Základní list'!$E$4)</f>
        <v>pohárový</v>
      </c>
      <c r="AG1" s="196"/>
      <c r="AH1" s="196"/>
      <c r="AI1" s="196"/>
      <c r="AJ1" s="196"/>
      <c r="AK1" s="196" t="str">
        <f>CONCATENATE('Základní list'!$E$4)</f>
        <v>pohárový</v>
      </c>
      <c r="AL1" s="196"/>
      <c r="AM1" s="196"/>
      <c r="AN1" s="196"/>
      <c r="AO1" s="196"/>
      <c r="AP1" s="196" t="str">
        <f>CONCATENATE('Základní list'!$E$4)</f>
        <v>pohárový</v>
      </c>
      <c r="AQ1" s="196"/>
      <c r="AR1" s="196"/>
      <c r="AS1" s="196"/>
      <c r="AT1" s="196"/>
      <c r="AU1" s="196" t="str">
        <f>CONCATENATE('Základní list'!$E$4)</f>
        <v>pohárový</v>
      </c>
      <c r="AV1" s="196"/>
      <c r="AW1" s="196"/>
      <c r="AX1" s="196"/>
      <c r="AY1" s="196"/>
      <c r="AZ1" s="196" t="str">
        <f>CONCATENATE('Základní list'!$E$4)</f>
        <v>pohárový</v>
      </c>
      <c r="BA1" s="196"/>
      <c r="BB1" s="196"/>
      <c r="BC1" s="196"/>
      <c r="BD1" s="196"/>
      <c r="BE1" s="196" t="str">
        <f>CONCATENATE('Základní list'!$E$4)</f>
        <v>pohárový</v>
      </c>
      <c r="BF1" s="196"/>
      <c r="BG1" s="196"/>
      <c r="BH1" s="196"/>
      <c r="BI1" s="196"/>
      <c r="BJ1" s="196" t="str">
        <f>CONCATENATE('Základní list'!$E$4)</f>
        <v>pohárový</v>
      </c>
      <c r="BK1" s="196"/>
      <c r="BL1" s="196"/>
      <c r="BM1" s="196"/>
      <c r="BN1" s="196"/>
      <c r="BO1" s="196" t="str">
        <f>CONCATENATE('Základní list'!$E$4)</f>
        <v>pohárový</v>
      </c>
      <c r="BP1" s="196"/>
      <c r="BQ1" s="196"/>
      <c r="BR1" s="196"/>
      <c r="BS1" s="196"/>
      <c r="BT1" s="196" t="str">
        <f>CONCATENATE('Základní list'!$E$4)</f>
        <v>pohárový</v>
      </c>
      <c r="BU1" s="196"/>
      <c r="BV1" s="196"/>
      <c r="BW1" s="196"/>
      <c r="BX1" s="196"/>
    </row>
    <row r="2" spans="1:76" s="59" customFormat="1" ht="13.5" thickBot="1">
      <c r="A2" s="58"/>
      <c r="B2" s="197" t="str">
        <f>CONCATENATE('Základní list'!$D$5)</f>
        <v>1.9.2018</v>
      </c>
      <c r="C2" s="197"/>
      <c r="D2" s="197"/>
      <c r="E2" s="197"/>
      <c r="F2" s="197"/>
      <c r="G2" s="197" t="str">
        <f>CONCATENATE('Základní list'!$D$5)</f>
        <v>1.9.2018</v>
      </c>
      <c r="H2" s="197"/>
      <c r="I2" s="197"/>
      <c r="J2" s="197"/>
      <c r="K2" s="197"/>
      <c r="L2" s="197" t="str">
        <f>CONCATENATE('Základní list'!$D$5)</f>
        <v>1.9.2018</v>
      </c>
      <c r="M2" s="197"/>
      <c r="N2" s="197"/>
      <c r="O2" s="197"/>
      <c r="P2" s="197"/>
      <c r="Q2" s="197" t="str">
        <f>CONCATENATE('Základní list'!$D$5)</f>
        <v>1.9.2018</v>
      </c>
      <c r="R2" s="197"/>
      <c r="S2" s="197"/>
      <c r="T2" s="197"/>
      <c r="U2" s="197"/>
      <c r="V2" s="197" t="str">
        <f>CONCATENATE('Základní list'!$D$5)</f>
        <v>1.9.2018</v>
      </c>
      <c r="W2" s="197"/>
      <c r="X2" s="197"/>
      <c r="Y2" s="197"/>
      <c r="Z2" s="197"/>
      <c r="AA2" s="197" t="str">
        <f>CONCATENATE('Základní list'!$D$5)</f>
        <v>1.9.2018</v>
      </c>
      <c r="AB2" s="197"/>
      <c r="AC2" s="197"/>
      <c r="AD2" s="197"/>
      <c r="AE2" s="197"/>
      <c r="AF2" s="197" t="str">
        <f>CONCATENATE('Základní list'!$D$5)</f>
        <v>1.9.2018</v>
      </c>
      <c r="AG2" s="197"/>
      <c r="AH2" s="197"/>
      <c r="AI2" s="197"/>
      <c r="AJ2" s="197"/>
      <c r="AK2" s="197" t="str">
        <f>CONCATENATE('Základní list'!$D$5)</f>
        <v>1.9.2018</v>
      </c>
      <c r="AL2" s="197"/>
      <c r="AM2" s="197"/>
      <c r="AN2" s="197"/>
      <c r="AO2" s="197"/>
      <c r="AP2" s="197" t="str">
        <f>CONCATENATE('Základní list'!$D$5)</f>
        <v>1.9.2018</v>
      </c>
      <c r="AQ2" s="197"/>
      <c r="AR2" s="197"/>
      <c r="AS2" s="197"/>
      <c r="AT2" s="197"/>
      <c r="AU2" s="197" t="str">
        <f>CONCATENATE('Základní list'!$D$5)</f>
        <v>1.9.2018</v>
      </c>
      <c r="AV2" s="197"/>
      <c r="AW2" s="197"/>
      <c r="AX2" s="197"/>
      <c r="AY2" s="197"/>
      <c r="AZ2" s="197" t="str">
        <f>CONCATENATE('Základní list'!$D$5)</f>
        <v>1.9.2018</v>
      </c>
      <c r="BA2" s="197"/>
      <c r="BB2" s="197"/>
      <c r="BC2" s="197"/>
      <c r="BD2" s="197"/>
      <c r="BE2" s="197" t="str">
        <f>CONCATENATE('Základní list'!$D$5)</f>
        <v>1.9.2018</v>
      </c>
      <c r="BF2" s="197"/>
      <c r="BG2" s="197"/>
      <c r="BH2" s="197"/>
      <c r="BI2" s="197"/>
      <c r="BJ2" s="197" t="str">
        <f>CONCATENATE('Základní list'!$D$5)</f>
        <v>1.9.2018</v>
      </c>
      <c r="BK2" s="197"/>
      <c r="BL2" s="197"/>
      <c r="BM2" s="197"/>
      <c r="BN2" s="197"/>
      <c r="BO2" s="197" t="str">
        <f>CONCATENATE('Základní list'!$D$5)</f>
        <v>1.9.2018</v>
      </c>
      <c r="BP2" s="197"/>
      <c r="BQ2" s="197"/>
      <c r="BR2" s="197"/>
      <c r="BS2" s="197"/>
      <c r="BT2" s="197" t="str">
        <f>CONCATENATE('Základní list'!$D$5)</f>
        <v>1.9.2018</v>
      </c>
      <c r="BU2" s="197"/>
      <c r="BV2" s="197"/>
      <c r="BW2" s="197"/>
      <c r="BX2" s="197"/>
    </row>
    <row r="3" spans="1:76" ht="16.5" customHeight="1">
      <c r="A3" s="187" t="s">
        <v>9</v>
      </c>
      <c r="B3" s="190" t="s">
        <v>14</v>
      </c>
      <c r="C3" s="191"/>
      <c r="D3" s="191"/>
      <c r="E3" s="191"/>
      <c r="F3" s="192"/>
      <c r="G3" s="190" t="s">
        <v>14</v>
      </c>
      <c r="H3" s="191"/>
      <c r="I3" s="191"/>
      <c r="J3" s="191"/>
      <c r="K3" s="192" t="s">
        <v>34</v>
      </c>
      <c r="L3" s="190" t="s">
        <v>14</v>
      </c>
      <c r="M3" s="191"/>
      <c r="N3" s="191"/>
      <c r="O3" s="191"/>
      <c r="P3" s="192" t="s">
        <v>34</v>
      </c>
      <c r="Q3" s="190" t="s">
        <v>14</v>
      </c>
      <c r="R3" s="191"/>
      <c r="S3" s="191"/>
      <c r="T3" s="191"/>
      <c r="U3" s="192" t="s">
        <v>34</v>
      </c>
      <c r="V3" s="190" t="s">
        <v>14</v>
      </c>
      <c r="W3" s="191"/>
      <c r="X3" s="191"/>
      <c r="Y3" s="191"/>
      <c r="Z3" s="192" t="s">
        <v>34</v>
      </c>
      <c r="AA3" s="190" t="s">
        <v>14</v>
      </c>
      <c r="AB3" s="191"/>
      <c r="AC3" s="191"/>
      <c r="AD3" s="191"/>
      <c r="AE3" s="192" t="s">
        <v>34</v>
      </c>
      <c r="AF3" s="190" t="s">
        <v>14</v>
      </c>
      <c r="AG3" s="191"/>
      <c r="AH3" s="191"/>
      <c r="AI3" s="191"/>
      <c r="AJ3" s="192" t="s">
        <v>34</v>
      </c>
      <c r="AK3" s="190" t="s">
        <v>14</v>
      </c>
      <c r="AL3" s="191"/>
      <c r="AM3" s="191"/>
      <c r="AN3" s="191"/>
      <c r="AO3" s="192" t="s">
        <v>34</v>
      </c>
      <c r="AP3" s="190" t="s">
        <v>14</v>
      </c>
      <c r="AQ3" s="191"/>
      <c r="AR3" s="191"/>
      <c r="AS3" s="191"/>
      <c r="AT3" s="192" t="s">
        <v>34</v>
      </c>
      <c r="AU3" s="190" t="s">
        <v>14</v>
      </c>
      <c r="AV3" s="191"/>
      <c r="AW3" s="191"/>
      <c r="AX3" s="191"/>
      <c r="AY3" s="192" t="s">
        <v>34</v>
      </c>
      <c r="AZ3" s="190" t="s">
        <v>14</v>
      </c>
      <c r="BA3" s="191"/>
      <c r="BB3" s="191"/>
      <c r="BC3" s="191"/>
      <c r="BD3" s="192" t="s">
        <v>34</v>
      </c>
      <c r="BE3" s="190" t="s">
        <v>14</v>
      </c>
      <c r="BF3" s="191"/>
      <c r="BG3" s="191"/>
      <c r="BH3" s="191"/>
      <c r="BI3" s="192" t="s">
        <v>34</v>
      </c>
      <c r="BJ3" s="190" t="s">
        <v>14</v>
      </c>
      <c r="BK3" s="191"/>
      <c r="BL3" s="191"/>
      <c r="BM3" s="191"/>
      <c r="BN3" s="192" t="s">
        <v>34</v>
      </c>
      <c r="BO3" s="190" t="s">
        <v>14</v>
      </c>
      <c r="BP3" s="191"/>
      <c r="BQ3" s="191"/>
      <c r="BR3" s="191"/>
      <c r="BS3" s="192" t="s">
        <v>34</v>
      </c>
      <c r="BT3" s="190" t="s">
        <v>14</v>
      </c>
      <c r="BU3" s="191"/>
      <c r="BV3" s="191"/>
      <c r="BW3" s="191"/>
      <c r="BX3" s="192" t="s">
        <v>34</v>
      </c>
    </row>
    <row r="4" spans="1:76" s="8" customFormat="1" ht="16.5" customHeight="1" thickBot="1">
      <c r="A4" s="188"/>
      <c r="B4" s="193" t="str">
        <f>IF(ISBLANK('Základní list'!$C12),"",'Základní list'!$A12)</f>
        <v>A</v>
      </c>
      <c r="C4" s="194"/>
      <c r="D4" s="194"/>
      <c r="E4" s="194"/>
      <c r="F4" s="195"/>
      <c r="G4" s="193" t="str">
        <f>IF(ISBLANK('Základní list'!$C13),"",'Základní list'!$A13)</f>
        <v>B</v>
      </c>
      <c r="H4" s="194"/>
      <c r="I4" s="194"/>
      <c r="J4" s="194"/>
      <c r="K4" s="195"/>
      <c r="L4" s="193" t="str">
        <f>IF(ISBLANK('Základní list'!$C14),"",'Základní list'!$A14)</f>
        <v>C</v>
      </c>
      <c r="M4" s="194"/>
      <c r="N4" s="194"/>
      <c r="O4" s="194"/>
      <c r="P4" s="195"/>
      <c r="Q4" s="193" t="str">
        <f>IF(ISBLANK('Základní list'!$C15),"",'Základní list'!$A15)</f>
        <v>D</v>
      </c>
      <c r="R4" s="194"/>
      <c r="S4" s="194"/>
      <c r="T4" s="194"/>
      <c r="U4" s="195"/>
      <c r="V4" s="193" t="str">
        <f>IF(ISBLANK('Základní list'!$C16),"",'Základní list'!$A16)</f>
        <v>E</v>
      </c>
      <c r="W4" s="194"/>
      <c r="X4" s="194"/>
      <c r="Y4" s="194"/>
      <c r="Z4" s="195"/>
      <c r="AA4" s="193" t="str">
        <f>IF(ISBLANK('Základní list'!$C17),"",'Základní list'!$A17)</f>
        <v>F</v>
      </c>
      <c r="AB4" s="194"/>
      <c r="AC4" s="194"/>
      <c r="AD4" s="194"/>
      <c r="AE4" s="195"/>
      <c r="AF4" s="193" t="str">
        <f>IF(ISBLANK('Základní list'!$C18),"",'Základní list'!$A18)</f>
        <v>G</v>
      </c>
      <c r="AG4" s="194"/>
      <c r="AH4" s="194"/>
      <c r="AI4" s="194"/>
      <c r="AJ4" s="195"/>
      <c r="AK4" s="193" t="str">
        <f>IF(ISBLANK('Základní list'!$C19),"",'Základní list'!$A19)</f>
        <v>H</v>
      </c>
      <c r="AL4" s="194"/>
      <c r="AM4" s="194"/>
      <c r="AN4" s="194"/>
      <c r="AO4" s="195"/>
      <c r="AP4" s="193" t="str">
        <f>IF(ISBLANK('Základní list'!$C20),"",'Základní list'!$A20)</f>
        <v>I</v>
      </c>
      <c r="AQ4" s="194"/>
      <c r="AR4" s="194"/>
      <c r="AS4" s="194"/>
      <c r="AT4" s="195"/>
      <c r="AU4" s="193" t="str">
        <f>IF(ISBLANK('Základní list'!$C21),"",'Základní list'!$A21)</f>
        <v>J</v>
      </c>
      <c r="AV4" s="194"/>
      <c r="AW4" s="194"/>
      <c r="AX4" s="194"/>
      <c r="AY4" s="195"/>
      <c r="AZ4" s="193" t="str">
        <f>IF(ISBLANK('Základní list'!$C22),"",'Základní list'!$A22)</f>
        <v>K</v>
      </c>
      <c r="BA4" s="194"/>
      <c r="BB4" s="194"/>
      <c r="BC4" s="194"/>
      <c r="BD4" s="195"/>
      <c r="BE4" s="193" t="str">
        <f>IF(ISBLANK('Základní list'!$C23),"",'Základní list'!$A23)</f>
        <v>L</v>
      </c>
      <c r="BF4" s="194"/>
      <c r="BG4" s="194"/>
      <c r="BH4" s="194"/>
      <c r="BI4" s="195"/>
      <c r="BJ4" s="193" t="str">
        <f>IF(ISBLANK('Základní list'!$C24),"",'Základní list'!$A24)</f>
        <v>M</v>
      </c>
      <c r="BK4" s="194"/>
      <c r="BL4" s="194"/>
      <c r="BM4" s="194"/>
      <c r="BN4" s="195"/>
      <c r="BO4" s="193" t="str">
        <f>IF(ISBLANK('Základní list'!$C25),"",'Základní list'!$A25)</f>
        <v>O</v>
      </c>
      <c r="BP4" s="194"/>
      <c r="BQ4" s="194"/>
      <c r="BR4" s="194"/>
      <c r="BS4" s="195"/>
      <c r="BT4" s="193" t="str">
        <f>IF(ISBLANK('Základní list'!$C26),"",'Základní list'!$A26)</f>
        <v>P</v>
      </c>
      <c r="BU4" s="194"/>
      <c r="BV4" s="194"/>
      <c r="BW4" s="194"/>
      <c r="BX4" s="195"/>
    </row>
    <row r="5" spans="1:76" s="9" customFormat="1" ht="13.5" thickBot="1">
      <c r="A5" s="189"/>
      <c r="B5" s="1" t="s">
        <v>49</v>
      </c>
      <c r="C5" s="1" t="s">
        <v>40</v>
      </c>
      <c r="D5" s="1" t="s">
        <v>10</v>
      </c>
      <c r="E5" s="2" t="s">
        <v>11</v>
      </c>
      <c r="F5" s="29" t="s">
        <v>34</v>
      </c>
      <c r="G5" s="1" t="s">
        <v>49</v>
      </c>
      <c r="H5" s="1" t="s">
        <v>40</v>
      </c>
      <c r="I5" s="1" t="s">
        <v>10</v>
      </c>
      <c r="J5" s="2" t="s">
        <v>11</v>
      </c>
      <c r="K5" s="29" t="s">
        <v>34</v>
      </c>
      <c r="L5" s="1" t="s">
        <v>49</v>
      </c>
      <c r="M5" s="1" t="s">
        <v>40</v>
      </c>
      <c r="N5" s="1" t="s">
        <v>10</v>
      </c>
      <c r="O5" s="2" t="s">
        <v>11</v>
      </c>
      <c r="P5" s="29" t="s">
        <v>34</v>
      </c>
      <c r="Q5" s="1" t="s">
        <v>49</v>
      </c>
      <c r="R5" s="1" t="s">
        <v>40</v>
      </c>
      <c r="S5" s="1" t="s">
        <v>10</v>
      </c>
      <c r="T5" s="2" t="s">
        <v>11</v>
      </c>
      <c r="U5" s="29" t="s">
        <v>34</v>
      </c>
      <c r="V5" s="1" t="s">
        <v>49</v>
      </c>
      <c r="W5" s="1" t="s">
        <v>40</v>
      </c>
      <c r="X5" s="1" t="s">
        <v>10</v>
      </c>
      <c r="Y5" s="2" t="s">
        <v>11</v>
      </c>
      <c r="Z5" s="29" t="s">
        <v>34</v>
      </c>
      <c r="AA5" s="1" t="s">
        <v>49</v>
      </c>
      <c r="AB5" s="1" t="s">
        <v>40</v>
      </c>
      <c r="AC5" s="1" t="s">
        <v>10</v>
      </c>
      <c r="AD5" s="2" t="s">
        <v>11</v>
      </c>
      <c r="AE5" s="29" t="s">
        <v>34</v>
      </c>
      <c r="AF5" s="1" t="s">
        <v>49</v>
      </c>
      <c r="AG5" s="1" t="s">
        <v>40</v>
      </c>
      <c r="AH5" s="1" t="s">
        <v>10</v>
      </c>
      <c r="AI5" s="2" t="s">
        <v>11</v>
      </c>
      <c r="AJ5" s="29" t="s">
        <v>34</v>
      </c>
      <c r="AK5" s="1" t="s">
        <v>49</v>
      </c>
      <c r="AL5" s="1" t="s">
        <v>40</v>
      </c>
      <c r="AM5" s="1" t="s">
        <v>10</v>
      </c>
      <c r="AN5" s="2" t="s">
        <v>11</v>
      </c>
      <c r="AO5" s="29" t="s">
        <v>34</v>
      </c>
      <c r="AP5" s="1" t="s">
        <v>49</v>
      </c>
      <c r="AQ5" s="1" t="s">
        <v>40</v>
      </c>
      <c r="AR5" s="1" t="s">
        <v>10</v>
      </c>
      <c r="AS5" s="2" t="s">
        <v>11</v>
      </c>
      <c r="AT5" s="29" t="s">
        <v>34</v>
      </c>
      <c r="AU5" s="1" t="s">
        <v>49</v>
      </c>
      <c r="AV5" s="1" t="s">
        <v>40</v>
      </c>
      <c r="AW5" s="1" t="s">
        <v>10</v>
      </c>
      <c r="AX5" s="2" t="s">
        <v>11</v>
      </c>
      <c r="AY5" s="29" t="s">
        <v>34</v>
      </c>
      <c r="AZ5" s="1" t="s">
        <v>49</v>
      </c>
      <c r="BA5" s="1" t="s">
        <v>40</v>
      </c>
      <c r="BB5" s="1" t="s">
        <v>10</v>
      </c>
      <c r="BC5" s="2" t="s">
        <v>11</v>
      </c>
      <c r="BD5" s="29" t="s">
        <v>34</v>
      </c>
      <c r="BE5" s="1" t="s">
        <v>49</v>
      </c>
      <c r="BF5" s="1" t="s">
        <v>40</v>
      </c>
      <c r="BG5" s="1" t="s">
        <v>10</v>
      </c>
      <c r="BH5" s="2" t="s">
        <v>11</v>
      </c>
      <c r="BI5" s="29" t="s">
        <v>34</v>
      </c>
      <c r="BJ5" s="1" t="s">
        <v>49</v>
      </c>
      <c r="BK5" s="1" t="s">
        <v>40</v>
      </c>
      <c r="BL5" s="1" t="s">
        <v>10</v>
      </c>
      <c r="BM5" s="2" t="s">
        <v>11</v>
      </c>
      <c r="BN5" s="29" t="s">
        <v>34</v>
      </c>
      <c r="BO5" s="1" t="s">
        <v>49</v>
      </c>
      <c r="BP5" s="1" t="s">
        <v>40</v>
      </c>
      <c r="BQ5" s="1" t="s">
        <v>10</v>
      </c>
      <c r="BR5" s="2" t="s">
        <v>11</v>
      </c>
      <c r="BS5" s="29" t="s">
        <v>34</v>
      </c>
      <c r="BT5" s="1" t="s">
        <v>49</v>
      </c>
      <c r="BU5" s="1" t="s">
        <v>40</v>
      </c>
      <c r="BV5" s="1" t="s">
        <v>10</v>
      </c>
      <c r="BW5" s="2" t="s">
        <v>11</v>
      </c>
      <c r="BX5" s="29" t="s">
        <v>34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Hrdina Jiří</v>
      </c>
      <c r="C6" s="52" t="str">
        <f>IF(ISNA(MATCH(CONCATENATE(B$4,$A6),'Výsledková listina'!$R:$R,0)),"",INDEX('Výsledková listina'!$T:$T,MATCH(CONCATENATE(B$4,$A6),'Výsledková listina'!$R:$R,0),1))</f>
        <v>MO Bakov</v>
      </c>
      <c r="D6" s="127">
        <v>5965</v>
      </c>
      <c r="E6" s="50">
        <f aca="true" t="shared" si="0" ref="E6:E35">IF(D6="","",RANK(D6,D$1:D$65536,0)+(COUNT(D$1:D$65536)+1-RANK(D6,D$1:D$65536,0)-RANK(D6,D$1:D$65536,1))/2)</f>
        <v>9</v>
      </c>
      <c r="F6" s="67"/>
      <c r="G6" s="17">
        <f>IF(ISNA(MATCH(CONCATENATE(G$4,$A6),'Výsledková listina'!$R:$R,0)),"",INDEX('Výsledková listina'!$C:$C,MATCH(CONCATENATE(G$4,$A6),'Výsledková listina'!$R:$R,0),1))</f>
      </c>
      <c r="H6" s="52">
        <f>IF(ISNA(MATCH(CONCATENATE(G$4,$A6),'Výsledková listina'!$R:$R,0)),"",INDEX('Výsledková listina'!$T:$T,MATCH(CONCATENATE(G$4,$A6),'Výsledková listina'!$R:$R,0),1))</f>
      </c>
      <c r="I6" s="126"/>
      <c r="J6" s="50">
        <f aca="true" t="shared" si="1" ref="J6:J35">IF(I6="","",RANK(I6,I$1:I$65536,0)+(COUNT(I$1:I$65536)+1-RANK(I6,I$1:I$65536,0)-RANK(I6,I$1:I$65536,1))/2)</f>
      </c>
      <c r="K6" s="67"/>
      <c r="L6" s="17">
        <f>IF(ISNA(MATCH(CONCATENATE(L$4,$A6),'Výsledková listina'!$R:$R,0)),"",INDEX('Výsledková listina'!$C:$C,MATCH(CONCATENATE(L$4,$A6),'Výsledková listina'!$R:$R,0),1))</f>
      </c>
      <c r="M6" s="52">
        <f>IF(ISNA(MATCH(CONCATENATE(L$4,$A6),'Výsledková listina'!$R:$R,0)),"",INDEX('Výsledková listina'!$T:$T,MATCH(CONCATENATE(L$4,$A6),'Výsledková listina'!$R:$R,0),1))</f>
      </c>
      <c r="N6" s="126"/>
      <c r="O6" s="50">
        <f aca="true" t="shared" si="2" ref="O6:O35">IF(N6="","",RANK(N6,N$1:N$65536,0)+(COUNT(N$1:N$65536)+1-RANK(N6,N$1:N$65536,0)-RANK(N6,N$1:N$65536,1))/2)</f>
      </c>
      <c r="P6" s="67"/>
      <c r="Q6" s="17">
        <f>IF(ISNA(MATCH(CONCATENATE(Q$4,$A6),'Výsledková listina'!$R:$R,0)),"",INDEX('Výsledková listina'!$C:$C,MATCH(CONCATENATE(Q$4,$A6),'Výsledková listina'!$R:$R,0),1))</f>
      </c>
      <c r="R6" s="52">
        <f>IF(ISNA(MATCH(CONCATENATE(Q$4,$A6),'Výsledková listina'!$R:$R,0)),"",INDEX('Výsledková listina'!$T:$T,MATCH(CONCATENATE(Q$4,$A6),'Výsledková listina'!$R:$R,0),1))</f>
      </c>
      <c r="S6" s="126"/>
      <c r="T6" s="50">
        <f aca="true" t="shared" si="3" ref="T6:T35">IF(S6="","",RANK(S6,S$1:S$65536,0)+(COUNT(S$1:S$65536)+1-RANK(S6,S$1:S$65536,0)-RANK(S6,S$1:S$65536,1))/2)</f>
      </c>
      <c r="U6" s="67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26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26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26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26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26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26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26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26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26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26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26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Vyslyšel Vladimír ml.</v>
      </c>
      <c r="C7" s="52" t="str">
        <f>IF(ISNA(MATCH(CONCATENATE(B$4,$A7),'Výsledková listina'!$R:$R,0)),"",INDEX('Výsledková listina'!$T:$T,MATCH(CONCATENATE(B$4,$A7),'Výsledková listina'!$R:$R,0),1))</f>
        <v>MO Plzeň 1</v>
      </c>
      <c r="D7" s="127">
        <v>8765</v>
      </c>
      <c r="E7" s="50">
        <f t="shared" si="0"/>
        <v>6</v>
      </c>
      <c r="F7" s="68"/>
      <c r="G7" s="17">
        <f>IF(ISNA(MATCH(CONCATENATE(G$4,$A7),'Výsledková listina'!$R:$R,0)),"",INDEX('Výsledková listina'!$C:$C,MATCH(CONCATENATE(G$4,$A7),'Výsledková listina'!$R:$R,0),1))</f>
      </c>
      <c r="H7" s="52">
        <f>IF(ISNA(MATCH(CONCATENATE(G$4,$A7),'Výsledková listina'!$R:$R,0)),"",INDEX('Výsledková listina'!$T:$T,MATCH(CONCATENATE(G$4,$A7),'Výsledková listina'!$R:$R,0),1))</f>
      </c>
      <c r="I7" s="126"/>
      <c r="J7" s="50">
        <f t="shared" si="1"/>
      </c>
      <c r="K7" s="68"/>
      <c r="L7" s="17">
        <f>IF(ISNA(MATCH(CONCATENATE(L$4,$A7),'Výsledková listina'!$R:$R,0)),"",INDEX('Výsledková listina'!$C:$C,MATCH(CONCATENATE(L$4,$A7),'Výsledková listina'!$R:$R,0),1))</f>
      </c>
      <c r="M7" s="52">
        <f>IF(ISNA(MATCH(CONCATENATE(L$4,$A7),'Výsledková listina'!$R:$R,0)),"",INDEX('Výsledková listina'!$T:$T,MATCH(CONCATENATE(L$4,$A7),'Výsledková listina'!$R:$R,0),1))</f>
      </c>
      <c r="N7" s="126"/>
      <c r="O7" s="50">
        <f t="shared" si="2"/>
      </c>
      <c r="P7" s="68"/>
      <c r="Q7" s="17">
        <f>IF(ISNA(MATCH(CONCATENATE(Q$4,$A7),'Výsledková listina'!$R:$R,0)),"",INDEX('Výsledková listina'!$C:$C,MATCH(CONCATENATE(Q$4,$A7),'Výsledková listina'!$R:$R,0),1))</f>
      </c>
      <c r="R7" s="52">
        <f>IF(ISNA(MATCH(CONCATENATE(Q$4,$A7),'Výsledková listina'!$R:$R,0)),"",INDEX('Výsledková listina'!$T:$T,MATCH(CONCATENATE(Q$4,$A7),'Výsledková listina'!$R:$R,0),1))</f>
      </c>
      <c r="S7" s="126"/>
      <c r="T7" s="50">
        <f t="shared" si="3"/>
      </c>
      <c r="U7" s="68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26"/>
      <c r="Y7" s="50">
        <f t="shared" si="4"/>
      </c>
      <c r="Z7" s="68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26"/>
      <c r="AD7" s="50">
        <f t="shared" si="5"/>
      </c>
      <c r="AE7" s="68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26"/>
      <c r="AI7" s="50">
        <f t="shared" si="6"/>
      </c>
      <c r="AJ7" s="68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26"/>
      <c r="AN7" s="50">
        <f t="shared" si="7"/>
      </c>
      <c r="AO7" s="68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26"/>
      <c r="AS7" s="50">
        <f t="shared" si="8"/>
      </c>
      <c r="AT7" s="68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26"/>
      <c r="AX7" s="50">
        <f t="shared" si="9"/>
      </c>
      <c r="AY7" s="68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26"/>
      <c r="BC7" s="50">
        <f t="shared" si="10"/>
      </c>
      <c r="BD7" s="68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26"/>
      <c r="BH7" s="50">
        <f t="shared" si="11"/>
      </c>
      <c r="BI7" s="68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26"/>
      <c r="BM7" s="50">
        <f t="shared" si="12"/>
      </c>
      <c r="BN7" s="68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26"/>
      <c r="BR7" s="50">
        <f t="shared" si="13"/>
      </c>
      <c r="BS7" s="68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26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Oberfalzer Jan</v>
      </c>
      <c r="C8" s="52" t="str">
        <f>IF(ISNA(MATCH(CONCATENATE(B$4,$A8),'Výsledková listina'!$R:$R,0)),"",INDEX('Výsledková listina'!$T:$T,MATCH(CONCATENATE(B$4,$A8),'Výsledková listina'!$R:$R,0),1))</f>
        <v>Karlovy Vary</v>
      </c>
      <c r="D8" s="127">
        <v>2005</v>
      </c>
      <c r="E8" s="50">
        <f t="shared" si="0"/>
        <v>12</v>
      </c>
      <c r="F8" s="68"/>
      <c r="G8" s="17">
        <f>IF(ISNA(MATCH(CONCATENATE(G$4,$A8),'Výsledková listina'!$R:$R,0)),"",INDEX('Výsledková listina'!$C:$C,MATCH(CONCATENATE(G$4,$A8),'Výsledková listina'!$R:$R,0),1))</f>
      </c>
      <c r="H8" s="52">
        <f>IF(ISNA(MATCH(CONCATENATE(G$4,$A8),'Výsledková listina'!$R:$R,0)),"",INDEX('Výsledková listina'!$T:$T,MATCH(CONCATENATE(G$4,$A8),'Výsledková listina'!$R:$R,0),1))</f>
      </c>
      <c r="I8" s="126"/>
      <c r="J8" s="50">
        <f t="shared" si="1"/>
      </c>
      <c r="K8" s="68"/>
      <c r="L8" s="17">
        <f>IF(ISNA(MATCH(CONCATENATE(L$4,$A8),'Výsledková listina'!$R:$R,0)),"",INDEX('Výsledková listina'!$C:$C,MATCH(CONCATENATE(L$4,$A8),'Výsledková listina'!$R:$R,0),1))</f>
      </c>
      <c r="M8" s="52">
        <f>IF(ISNA(MATCH(CONCATENATE(L$4,$A8),'Výsledková listina'!$R:$R,0)),"",INDEX('Výsledková listina'!$T:$T,MATCH(CONCATENATE(L$4,$A8),'Výsledková listina'!$R:$R,0),1))</f>
      </c>
      <c r="N8" s="126"/>
      <c r="O8" s="50">
        <f t="shared" si="2"/>
      </c>
      <c r="P8" s="68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126"/>
      <c r="T8" s="50">
        <f t="shared" si="3"/>
      </c>
      <c r="U8" s="68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26"/>
      <c r="Y8" s="50">
        <f t="shared" si="4"/>
      </c>
      <c r="Z8" s="68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26"/>
      <c r="AD8" s="50">
        <f t="shared" si="5"/>
      </c>
      <c r="AE8" s="68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26"/>
      <c r="AI8" s="50">
        <f t="shared" si="6"/>
      </c>
      <c r="AJ8" s="68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26"/>
      <c r="AN8" s="50">
        <f t="shared" si="7"/>
      </c>
      <c r="AO8" s="68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26"/>
      <c r="AS8" s="50">
        <f t="shared" si="8"/>
      </c>
      <c r="AT8" s="68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26"/>
      <c r="AX8" s="50">
        <f t="shared" si="9"/>
      </c>
      <c r="AY8" s="68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26"/>
      <c r="BC8" s="50">
        <f t="shared" si="10"/>
      </c>
      <c r="BD8" s="68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26"/>
      <c r="BH8" s="50">
        <f t="shared" si="11"/>
      </c>
      <c r="BI8" s="68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26"/>
      <c r="BM8" s="50">
        <f t="shared" si="12"/>
      </c>
      <c r="BN8" s="68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26"/>
      <c r="BR8" s="50">
        <f t="shared" si="13"/>
      </c>
      <c r="BS8" s="68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26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Vyslyšel Vladimír st.</v>
      </c>
      <c r="C9" s="52" t="str">
        <f>IF(ISNA(MATCH(CONCATENATE(B$4,$A9),'Výsledková listina'!$R:$R,0)),"",INDEX('Výsledková listina'!$T:$T,MATCH(CONCATENATE(B$4,$A9),'Výsledková listina'!$R:$R,0),1))</f>
        <v>MO Plzeň 1</v>
      </c>
      <c r="D9" s="127">
        <v>11980</v>
      </c>
      <c r="E9" s="50">
        <f t="shared" si="0"/>
        <v>2</v>
      </c>
      <c r="F9" s="68"/>
      <c r="G9" s="17">
        <f>IF(ISNA(MATCH(CONCATENATE(G$4,$A9),'Výsledková listina'!$R:$R,0)),"",INDEX('Výsledková listina'!$C:$C,MATCH(CONCATENATE(G$4,$A9),'Výsledková listina'!$R:$R,0),1))</f>
      </c>
      <c r="H9" s="52">
        <f>IF(ISNA(MATCH(CONCATENATE(G$4,$A9),'Výsledková listina'!$R:$R,0)),"",INDEX('Výsledková listina'!$T:$T,MATCH(CONCATENATE(G$4,$A9),'Výsledková listina'!$R:$R,0),1))</f>
      </c>
      <c r="I9" s="126"/>
      <c r="J9" s="50">
        <f t="shared" si="1"/>
      </c>
      <c r="K9" s="68"/>
      <c r="L9" s="17">
        <f>IF(ISNA(MATCH(CONCATENATE(L$4,$A9),'Výsledková listina'!$R:$R,0)),"",INDEX('Výsledková listina'!$C:$C,MATCH(CONCATENATE(L$4,$A9),'Výsledková listina'!$R:$R,0),1))</f>
      </c>
      <c r="M9" s="52">
        <f>IF(ISNA(MATCH(CONCATENATE(L$4,$A9),'Výsledková listina'!$R:$R,0)),"",INDEX('Výsledková listina'!$T:$T,MATCH(CONCATENATE(L$4,$A9),'Výsledková listina'!$R:$R,0),1))</f>
      </c>
      <c r="N9" s="126"/>
      <c r="O9" s="50">
        <f t="shared" si="2"/>
      </c>
      <c r="P9" s="68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126"/>
      <c r="T9" s="50">
        <f t="shared" si="3"/>
      </c>
      <c r="U9" s="68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26"/>
      <c r="Y9" s="50">
        <f t="shared" si="4"/>
      </c>
      <c r="Z9" s="68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26"/>
      <c r="AD9" s="50">
        <f t="shared" si="5"/>
      </c>
      <c r="AE9" s="68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26"/>
      <c r="AI9" s="50">
        <f t="shared" si="6"/>
      </c>
      <c r="AJ9" s="68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26"/>
      <c r="AN9" s="50">
        <f t="shared" si="7"/>
      </c>
      <c r="AO9" s="68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26"/>
      <c r="AS9" s="50">
        <f t="shared" si="8"/>
      </c>
      <c r="AT9" s="68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26"/>
      <c r="AX9" s="50">
        <f t="shared" si="9"/>
      </c>
      <c r="AY9" s="68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26"/>
      <c r="BC9" s="50">
        <f t="shared" si="10"/>
      </c>
      <c r="BD9" s="68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26"/>
      <c r="BH9" s="50">
        <f t="shared" si="11"/>
      </c>
      <c r="BI9" s="68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26"/>
      <c r="BM9" s="50">
        <f t="shared" si="12"/>
      </c>
      <c r="BN9" s="68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26"/>
      <c r="BR9" s="50">
        <f t="shared" si="13"/>
      </c>
      <c r="BS9" s="68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26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Průša Martin</v>
      </c>
      <c r="C10" s="52" t="str">
        <f>IF(ISNA(MATCH(CONCATENATE(B$4,$A10),'Výsledková listina'!$R:$R,0)),"",INDEX('Výsledková listina'!$T:$T,MATCH(CONCATENATE(B$4,$A10),'Výsledková listina'!$R:$R,0),1))</f>
        <v>MO Mirovice</v>
      </c>
      <c r="D10" s="127">
        <v>4880</v>
      </c>
      <c r="E10" s="50">
        <f t="shared" si="0"/>
        <v>11</v>
      </c>
      <c r="F10" s="68"/>
      <c r="G10" s="17">
        <f>IF(ISNA(MATCH(CONCATENATE(G$4,$A10),'Výsledková listina'!$R:$R,0)),"",INDEX('Výsledková listina'!$C:$C,MATCH(CONCATENATE(G$4,$A10),'Výsledková listina'!$R:$R,0),1))</f>
      </c>
      <c r="H10" s="52">
        <f>IF(ISNA(MATCH(CONCATENATE(G$4,$A10),'Výsledková listina'!$R:$R,0)),"",INDEX('Výsledková listina'!$T:$T,MATCH(CONCATENATE(G$4,$A10),'Výsledková listina'!$R:$R,0),1))</f>
      </c>
      <c r="I10" s="126"/>
      <c r="J10" s="50">
        <f t="shared" si="1"/>
      </c>
      <c r="K10" s="68"/>
      <c r="L10" s="17">
        <f>IF(ISNA(MATCH(CONCATENATE(L$4,$A10),'Výsledková listina'!$R:$R,0)),"",INDEX('Výsledková listina'!$C:$C,MATCH(CONCATENATE(L$4,$A10),'Výsledková listina'!$R:$R,0),1))</f>
      </c>
      <c r="M10" s="52">
        <f>IF(ISNA(MATCH(CONCATENATE(L$4,$A10),'Výsledková listina'!$R:$R,0)),"",INDEX('Výsledková listina'!$T:$T,MATCH(CONCATENATE(L$4,$A10),'Výsledková listina'!$R:$R,0),1))</f>
      </c>
      <c r="N10" s="126"/>
      <c r="O10" s="50">
        <f t="shared" si="2"/>
      </c>
      <c r="P10" s="68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126"/>
      <c r="T10" s="50">
        <f t="shared" si="3"/>
      </c>
      <c r="U10" s="68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26"/>
      <c r="Y10" s="50">
        <f t="shared" si="4"/>
      </c>
      <c r="Z10" s="68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26"/>
      <c r="AD10" s="50">
        <f t="shared" si="5"/>
      </c>
      <c r="AE10" s="68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26"/>
      <c r="AI10" s="50">
        <f t="shared" si="6"/>
      </c>
      <c r="AJ10" s="68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26"/>
      <c r="AN10" s="50">
        <f t="shared" si="7"/>
      </c>
      <c r="AO10" s="68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26"/>
      <c r="AS10" s="50">
        <f t="shared" si="8"/>
      </c>
      <c r="AT10" s="68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26"/>
      <c r="AX10" s="50">
        <f t="shared" si="9"/>
      </c>
      <c r="AY10" s="68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26"/>
      <c r="BC10" s="50">
        <f t="shared" si="10"/>
      </c>
      <c r="BD10" s="68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26"/>
      <c r="BH10" s="50">
        <f t="shared" si="11"/>
      </c>
      <c r="BI10" s="68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26"/>
      <c r="BM10" s="50">
        <f t="shared" si="12"/>
      </c>
      <c r="BN10" s="68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26"/>
      <c r="BR10" s="50">
        <f t="shared" si="13"/>
      </c>
      <c r="BS10" s="68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26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Polívka Miroslav</v>
      </c>
      <c r="C11" s="52" t="str">
        <f>IF(ISNA(MATCH(CONCATENATE(B$4,$A11),'Výsledková listina'!$R:$R,0)),"",INDEX('Výsledková listina'!$T:$T,MATCH(CONCATENATE(B$4,$A11),'Výsledková listina'!$R:$R,0),1))</f>
        <v>MO Stod</v>
      </c>
      <c r="D11" s="127">
        <v>9005</v>
      </c>
      <c r="E11" s="50">
        <f t="shared" si="0"/>
        <v>5</v>
      </c>
      <c r="F11" s="68"/>
      <c r="G11" s="17">
        <f>IF(ISNA(MATCH(CONCATENATE(G$4,$A11),'Výsledková listina'!$R:$R,0)),"",INDEX('Výsledková listina'!$C:$C,MATCH(CONCATENATE(G$4,$A11),'Výsledková listina'!$R:$R,0),1))</f>
      </c>
      <c r="H11" s="52">
        <f>IF(ISNA(MATCH(CONCATENATE(G$4,$A11),'Výsledková listina'!$R:$R,0)),"",INDEX('Výsledková listina'!$T:$T,MATCH(CONCATENATE(G$4,$A11),'Výsledková listina'!$R:$R,0),1))</f>
      </c>
      <c r="I11" s="126"/>
      <c r="J11" s="50">
        <f t="shared" si="1"/>
      </c>
      <c r="K11" s="68"/>
      <c r="L11" s="17">
        <f>IF(ISNA(MATCH(CONCATENATE(L$4,$A11),'Výsledková listina'!$R:$R,0)),"",INDEX('Výsledková listina'!$C:$C,MATCH(CONCATENATE(L$4,$A11),'Výsledková listina'!$R:$R,0),1))</f>
      </c>
      <c r="M11" s="52">
        <f>IF(ISNA(MATCH(CONCATENATE(L$4,$A11),'Výsledková listina'!$R:$R,0)),"",INDEX('Výsledková listina'!$T:$T,MATCH(CONCATENATE(L$4,$A11),'Výsledková listina'!$R:$R,0),1))</f>
      </c>
      <c r="N11" s="126"/>
      <c r="O11" s="50">
        <f t="shared" si="2"/>
      </c>
      <c r="P11" s="68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126"/>
      <c r="T11" s="50">
        <f t="shared" si="3"/>
      </c>
      <c r="U11" s="68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26"/>
      <c r="Y11" s="50">
        <f t="shared" si="4"/>
      </c>
      <c r="Z11" s="68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26"/>
      <c r="AD11" s="50">
        <f t="shared" si="5"/>
      </c>
      <c r="AE11" s="68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26"/>
      <c r="AI11" s="50">
        <f t="shared" si="6"/>
      </c>
      <c r="AJ11" s="68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26"/>
      <c r="AN11" s="50">
        <f t="shared" si="7"/>
      </c>
      <c r="AO11" s="68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26"/>
      <c r="AS11" s="50">
        <f t="shared" si="8"/>
      </c>
      <c r="AT11" s="68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26"/>
      <c r="AX11" s="50">
        <f t="shared" si="9"/>
      </c>
      <c r="AY11" s="68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26"/>
      <c r="BC11" s="50">
        <f t="shared" si="10"/>
      </c>
      <c r="BD11" s="68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26"/>
      <c r="BH11" s="50">
        <f t="shared" si="11"/>
      </c>
      <c r="BI11" s="68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26"/>
      <c r="BM11" s="50">
        <f t="shared" si="12"/>
      </c>
      <c r="BN11" s="68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26"/>
      <c r="BR11" s="50">
        <f t="shared" si="13"/>
      </c>
      <c r="BS11" s="68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26"/>
      <c r="BW11" s="50">
        <f t="shared" si="14"/>
      </c>
      <c r="BX11" s="68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Maštera Vojta</v>
      </c>
      <c r="C12" s="52" t="str">
        <f>IF(ISNA(MATCH(CONCATENATE(B$4,$A12),'Výsledková listina'!$R:$R,0)),"",INDEX('Výsledková listina'!$T:$T,MATCH(CONCATENATE(B$4,$A12),'Výsledková listina'!$R:$R,0),1))</f>
        <v>AWAS-DRENNAN</v>
      </c>
      <c r="D12" s="127">
        <v>9745</v>
      </c>
      <c r="E12" s="50">
        <f t="shared" si="0"/>
        <v>3</v>
      </c>
      <c r="F12" s="68"/>
      <c r="G12" s="17">
        <f>IF(ISNA(MATCH(CONCATENATE(G$4,$A12),'Výsledková listina'!$R:$R,0)),"",INDEX('Výsledková listina'!$C:$C,MATCH(CONCATENATE(G$4,$A12),'Výsledková listina'!$R:$R,0),1))</f>
      </c>
      <c r="H12" s="52">
        <f>IF(ISNA(MATCH(CONCATENATE(G$4,$A12),'Výsledková listina'!$R:$R,0)),"",INDEX('Výsledková listina'!$T:$T,MATCH(CONCATENATE(G$4,$A12),'Výsledková listina'!$R:$R,0),1))</f>
      </c>
      <c r="I12" s="126"/>
      <c r="J12" s="50">
        <f t="shared" si="1"/>
      </c>
      <c r="K12" s="68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126"/>
      <c r="O12" s="50">
        <f t="shared" si="2"/>
      </c>
      <c r="P12" s="68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26"/>
      <c r="T12" s="50">
        <f t="shared" si="3"/>
      </c>
      <c r="U12" s="68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26"/>
      <c r="Y12" s="50">
        <f t="shared" si="4"/>
      </c>
      <c r="Z12" s="68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26"/>
      <c r="AD12" s="50">
        <f t="shared" si="5"/>
      </c>
      <c r="AE12" s="68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26"/>
      <c r="AI12" s="50">
        <f t="shared" si="6"/>
      </c>
      <c r="AJ12" s="68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26"/>
      <c r="AN12" s="50">
        <f t="shared" si="7"/>
      </c>
      <c r="AO12" s="68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26"/>
      <c r="AS12" s="50">
        <f t="shared" si="8"/>
      </c>
      <c r="AT12" s="68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26"/>
      <c r="AX12" s="50">
        <f t="shared" si="9"/>
      </c>
      <c r="AY12" s="68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26"/>
      <c r="BC12" s="50">
        <f t="shared" si="10"/>
      </c>
      <c r="BD12" s="68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26"/>
      <c r="BH12" s="50">
        <f t="shared" si="11"/>
      </c>
      <c r="BI12" s="68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26"/>
      <c r="BM12" s="50">
        <f t="shared" si="12"/>
      </c>
      <c r="BN12" s="68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26"/>
      <c r="BR12" s="50">
        <f t="shared" si="13"/>
      </c>
      <c r="BS12" s="68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26"/>
      <c r="BW12" s="50">
        <f t="shared" si="14"/>
      </c>
      <c r="BX12" s="68"/>
    </row>
    <row r="13" spans="1:76" s="10" customFormat="1" ht="34.5" customHeight="1">
      <c r="A13" s="5">
        <v>8</v>
      </c>
      <c r="B13" s="17" t="str">
        <f>IF(ISNA(MATCH(CONCATENATE(B$4,$A13),'Výsledková listina'!$R:$R,0)),"",INDEX('Výsledková listina'!$C:$C,MATCH(CONCATENATE(B$4,$A13),'Výsledková listina'!$R:$R,0),1))</f>
        <v>Skalka Igor</v>
      </c>
      <c r="C13" s="52" t="str">
        <f>IF(ISNA(MATCH(CONCATENATE(B$4,$A13),'Výsledková listina'!$R:$R,0)),"",INDEX('Výsledková listina'!$T:$T,MATCH(CONCATENATE(B$4,$A13),'Výsledková listina'!$R:$R,0),1))</f>
        <v>Slovensko</v>
      </c>
      <c r="D13" s="127">
        <v>5980</v>
      </c>
      <c r="E13" s="50">
        <f t="shared" si="0"/>
        <v>8</v>
      </c>
      <c r="F13" s="68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26"/>
      <c r="J13" s="50">
        <f t="shared" si="1"/>
      </c>
      <c r="K13" s="68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26"/>
      <c r="O13" s="50">
        <f t="shared" si="2"/>
      </c>
      <c r="P13" s="68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26"/>
      <c r="T13" s="50">
        <f t="shared" si="3"/>
      </c>
      <c r="U13" s="68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26"/>
      <c r="Y13" s="50">
        <f t="shared" si="4"/>
      </c>
      <c r="Z13" s="68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26"/>
      <c r="AD13" s="50">
        <f t="shared" si="5"/>
      </c>
      <c r="AE13" s="68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26"/>
      <c r="AI13" s="50">
        <f t="shared" si="6"/>
      </c>
      <c r="AJ13" s="68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26"/>
      <c r="AN13" s="50">
        <f t="shared" si="7"/>
      </c>
      <c r="AO13" s="68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26"/>
      <c r="AS13" s="50">
        <f t="shared" si="8"/>
      </c>
      <c r="AT13" s="68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26"/>
      <c r="AX13" s="50">
        <f t="shared" si="9"/>
      </c>
      <c r="AY13" s="68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26"/>
      <c r="BC13" s="50">
        <f t="shared" si="10"/>
      </c>
      <c r="BD13" s="68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26"/>
      <c r="BH13" s="50">
        <f t="shared" si="11"/>
      </c>
      <c r="BI13" s="68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26"/>
      <c r="BM13" s="50">
        <f t="shared" si="12"/>
      </c>
      <c r="BN13" s="68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26"/>
      <c r="BR13" s="50">
        <f t="shared" si="13"/>
      </c>
      <c r="BS13" s="68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26"/>
      <c r="BW13" s="50">
        <f t="shared" si="14"/>
      </c>
      <c r="BX13" s="68"/>
    </row>
    <row r="14" spans="1:76" s="10" customFormat="1" ht="34.5" customHeight="1">
      <c r="A14" s="5">
        <v>9</v>
      </c>
      <c r="B14" s="17" t="str">
        <f>IF(ISNA(MATCH(CONCATENATE(B$4,$A14),'Výsledková listina'!$R:$R,0)),"",INDEX('Výsledková listina'!$C:$C,MATCH(CONCATENATE(B$4,$A14),'Výsledková listina'!$R:$R,0),1))</f>
        <v>Hanáček František</v>
      </c>
      <c r="C14" s="52" t="str">
        <f>IF(ISNA(MATCH(CONCATENATE(B$4,$A14),'Výsledková listina'!$R:$R,0)),"",INDEX('Výsledková listina'!$T:$T,MATCH(CONCATENATE(B$4,$A14),'Výsledková listina'!$R:$R,0),1))</f>
        <v>RSK Crazy Boys</v>
      </c>
      <c r="D14" s="127">
        <v>13160</v>
      </c>
      <c r="E14" s="50">
        <f t="shared" si="0"/>
        <v>1</v>
      </c>
      <c r="F14" s="68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26"/>
      <c r="J14" s="50">
        <f t="shared" si="1"/>
      </c>
      <c r="K14" s="68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26"/>
      <c r="O14" s="50">
        <f t="shared" si="2"/>
      </c>
      <c r="P14" s="68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26"/>
      <c r="T14" s="50">
        <f t="shared" si="3"/>
      </c>
      <c r="U14" s="68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26"/>
      <c r="Y14" s="50">
        <f t="shared" si="4"/>
      </c>
      <c r="Z14" s="68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26"/>
      <c r="AD14" s="50">
        <f t="shared" si="5"/>
      </c>
      <c r="AE14" s="68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26"/>
      <c r="AI14" s="50">
        <f t="shared" si="6"/>
      </c>
      <c r="AJ14" s="68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26"/>
      <c r="AN14" s="50">
        <f t="shared" si="7"/>
      </c>
      <c r="AO14" s="68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26"/>
      <c r="AS14" s="50">
        <f t="shared" si="8"/>
      </c>
      <c r="AT14" s="68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26"/>
      <c r="AX14" s="50">
        <f t="shared" si="9"/>
      </c>
      <c r="AY14" s="68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26"/>
      <c r="BC14" s="50">
        <f t="shared" si="10"/>
      </c>
      <c r="BD14" s="68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26"/>
      <c r="BH14" s="50">
        <f t="shared" si="11"/>
      </c>
      <c r="BI14" s="68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26"/>
      <c r="BM14" s="50">
        <f t="shared" si="12"/>
      </c>
      <c r="BN14" s="68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26"/>
      <c r="BR14" s="50">
        <f t="shared" si="13"/>
      </c>
      <c r="BS14" s="68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26"/>
      <c r="BW14" s="50">
        <f t="shared" si="14"/>
      </c>
      <c r="BX14" s="68"/>
    </row>
    <row r="15" spans="1:76" s="10" customFormat="1" ht="34.5" customHeight="1">
      <c r="A15" s="5">
        <v>10</v>
      </c>
      <c r="B15" s="17" t="str">
        <f>IF(ISNA(MATCH(CONCATENATE(B$4,$A15),'Výsledková listina'!$R:$R,0)),"",INDEX('Výsledková listina'!$C:$C,MATCH(CONCATENATE(B$4,$A15),'Výsledková listina'!$R:$R,0),1))</f>
        <v>Molek Petr</v>
      </c>
      <c r="C15" s="52" t="str">
        <f>IF(ISNA(MATCH(CONCATENATE(B$4,$A15),'Výsledková listina'!$R:$R,0)),"",INDEX('Výsledková listina'!$T:$T,MATCH(CONCATENATE(B$4,$A15),'Výsledková listina'!$R:$R,0),1))</f>
        <v>MO Plzeň 1</v>
      </c>
      <c r="D15" s="127">
        <v>6580</v>
      </c>
      <c r="E15" s="50">
        <f t="shared" si="0"/>
        <v>7</v>
      </c>
      <c r="F15" s="68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26"/>
      <c r="J15" s="50">
        <f t="shared" si="1"/>
      </c>
      <c r="K15" s="68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26"/>
      <c r="O15" s="50">
        <f t="shared" si="2"/>
      </c>
      <c r="P15" s="68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26"/>
      <c r="T15" s="50">
        <f t="shared" si="3"/>
      </c>
      <c r="U15" s="68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26"/>
      <c r="Y15" s="50">
        <f t="shared" si="4"/>
      </c>
      <c r="Z15" s="68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26"/>
      <c r="AD15" s="50">
        <f t="shared" si="5"/>
      </c>
      <c r="AE15" s="68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26"/>
      <c r="AI15" s="50">
        <f t="shared" si="6"/>
      </c>
      <c r="AJ15" s="68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26"/>
      <c r="AN15" s="50">
        <f t="shared" si="7"/>
      </c>
      <c r="AO15" s="68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26"/>
      <c r="AS15" s="50">
        <f t="shared" si="8"/>
      </c>
      <c r="AT15" s="68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26"/>
      <c r="AX15" s="50">
        <f t="shared" si="9"/>
      </c>
      <c r="AY15" s="68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26"/>
      <c r="BC15" s="50">
        <f t="shared" si="10"/>
      </c>
      <c r="BD15" s="68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26"/>
      <c r="BH15" s="50">
        <f t="shared" si="11"/>
      </c>
      <c r="BI15" s="68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26"/>
      <c r="BM15" s="50">
        <f t="shared" si="12"/>
      </c>
      <c r="BN15" s="68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26"/>
      <c r="BR15" s="50">
        <f t="shared" si="13"/>
      </c>
      <c r="BS15" s="68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26"/>
      <c r="BW15" s="50">
        <f t="shared" si="14"/>
      </c>
      <c r="BX15" s="68"/>
    </row>
    <row r="16" spans="1:76" s="10" customFormat="1" ht="34.5" customHeight="1">
      <c r="A16" s="5">
        <v>11</v>
      </c>
      <c r="B16" s="17" t="str">
        <f>IF(ISNA(MATCH(CONCATENATE(B$4,$A16),'Výsledková listina'!$R:$R,0)),"",INDEX('Výsledková listina'!$C:$C,MATCH(CONCATENATE(B$4,$A16),'Výsledková listina'!$R:$R,0),1))</f>
        <v>Louda Václav</v>
      </c>
      <c r="C16" s="52" t="str">
        <f>IF(ISNA(MATCH(CONCATENATE(B$4,$A16),'Výsledková listina'!$R:$R,0)),"",INDEX('Výsledková listina'!$T:$T,MATCH(CONCATENATE(B$4,$A16),'Výsledková listina'!$R:$R,0),1))</f>
        <v>MO Plzeň 1</v>
      </c>
      <c r="D16" s="127">
        <v>9490</v>
      </c>
      <c r="E16" s="50">
        <f t="shared" si="0"/>
        <v>4</v>
      </c>
      <c r="F16" s="68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26"/>
      <c r="J16" s="50">
        <f t="shared" si="1"/>
      </c>
      <c r="K16" s="68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26"/>
      <c r="O16" s="50">
        <f t="shared" si="2"/>
      </c>
      <c r="P16" s="68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26"/>
      <c r="T16" s="50">
        <f t="shared" si="3"/>
      </c>
      <c r="U16" s="68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26"/>
      <c r="Y16" s="50">
        <f t="shared" si="4"/>
      </c>
      <c r="Z16" s="68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26"/>
      <c r="AD16" s="50">
        <f t="shared" si="5"/>
      </c>
      <c r="AE16" s="68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26"/>
      <c r="AI16" s="50">
        <f t="shared" si="6"/>
      </c>
      <c r="AJ16" s="68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26"/>
      <c r="AN16" s="50">
        <f t="shared" si="7"/>
      </c>
      <c r="AO16" s="68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26"/>
      <c r="AS16" s="50">
        <f t="shared" si="8"/>
      </c>
      <c r="AT16" s="68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26"/>
      <c r="AX16" s="50">
        <f t="shared" si="9"/>
      </c>
      <c r="AY16" s="68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26"/>
      <c r="BC16" s="50">
        <f t="shared" si="10"/>
      </c>
      <c r="BD16" s="68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26"/>
      <c r="BH16" s="50">
        <f t="shared" si="11"/>
      </c>
      <c r="BI16" s="68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26"/>
      <c r="BM16" s="50">
        <f t="shared" si="12"/>
      </c>
      <c r="BN16" s="68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26"/>
      <c r="BR16" s="50">
        <f t="shared" si="13"/>
      </c>
      <c r="BS16" s="68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26"/>
      <c r="BW16" s="50">
        <f t="shared" si="14"/>
      </c>
      <c r="BX16" s="68"/>
    </row>
    <row r="17" spans="1:76" s="10" customFormat="1" ht="34.5" customHeight="1">
      <c r="A17" s="5">
        <v>12</v>
      </c>
      <c r="B17" s="17" t="str">
        <f>IF(ISNA(MATCH(CONCATENATE(B$4,$A17),'Výsledková listina'!$R:$R,0)),"",INDEX('Výsledková listina'!$C:$C,MATCH(CONCATENATE(B$4,$A17),'Výsledková listina'!$R:$R,0),1))</f>
        <v>Terelmeš Adrian</v>
      </c>
      <c r="C17" s="52" t="str">
        <f>IF(ISNA(MATCH(CONCATENATE(B$4,$A17),'Výsledková listina'!$R:$R,0)),"",INDEX('Výsledková listina'!$T:$T,MATCH(CONCATENATE(B$4,$A17),'Výsledková listina'!$R:$R,0),1))</f>
        <v>MO Dobřany</v>
      </c>
      <c r="D17" s="127">
        <v>5220</v>
      </c>
      <c r="E17" s="50">
        <f t="shared" si="0"/>
        <v>10</v>
      </c>
      <c r="F17" s="68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26"/>
      <c r="J17" s="50">
        <f t="shared" si="1"/>
      </c>
      <c r="K17" s="68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26"/>
      <c r="O17" s="50">
        <f t="shared" si="2"/>
      </c>
      <c r="P17" s="68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26"/>
      <c r="T17" s="50">
        <f t="shared" si="3"/>
      </c>
      <c r="U17" s="68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26"/>
      <c r="Y17" s="50">
        <f t="shared" si="4"/>
      </c>
      <c r="Z17" s="68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26"/>
      <c r="AD17" s="50">
        <f t="shared" si="5"/>
      </c>
      <c r="AE17" s="68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26"/>
      <c r="AI17" s="50">
        <f t="shared" si="6"/>
      </c>
      <c r="AJ17" s="68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26"/>
      <c r="AN17" s="50">
        <f t="shared" si="7"/>
      </c>
      <c r="AO17" s="68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26"/>
      <c r="AS17" s="50">
        <f t="shared" si="8"/>
      </c>
      <c r="AT17" s="68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26"/>
      <c r="AX17" s="50">
        <f t="shared" si="9"/>
      </c>
      <c r="AY17" s="68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26"/>
      <c r="BC17" s="50">
        <f t="shared" si="10"/>
      </c>
      <c r="BD17" s="68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26"/>
      <c r="BH17" s="50">
        <f t="shared" si="11"/>
      </c>
      <c r="BI17" s="68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26"/>
      <c r="BM17" s="50">
        <f t="shared" si="12"/>
      </c>
      <c r="BN17" s="68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26"/>
      <c r="BR17" s="50">
        <f t="shared" si="13"/>
      </c>
      <c r="BS17" s="68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26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26"/>
      <c r="E18" s="50">
        <f t="shared" si="0"/>
      </c>
      <c r="F18" s="68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26"/>
      <c r="J18" s="50">
        <f t="shared" si="1"/>
      </c>
      <c r="K18" s="68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26"/>
      <c r="O18" s="50">
        <f t="shared" si="2"/>
      </c>
      <c r="P18" s="68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26"/>
      <c r="T18" s="50">
        <f t="shared" si="3"/>
      </c>
      <c r="U18" s="68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26"/>
      <c r="Y18" s="50">
        <f t="shared" si="4"/>
      </c>
      <c r="Z18" s="68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26"/>
      <c r="AD18" s="50">
        <f t="shared" si="5"/>
      </c>
      <c r="AE18" s="68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26"/>
      <c r="AI18" s="50">
        <f t="shared" si="6"/>
      </c>
      <c r="AJ18" s="68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26"/>
      <c r="AN18" s="50">
        <f t="shared" si="7"/>
      </c>
      <c r="AO18" s="68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26"/>
      <c r="AS18" s="50">
        <f t="shared" si="8"/>
      </c>
      <c r="AT18" s="68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26"/>
      <c r="AX18" s="50">
        <f t="shared" si="9"/>
      </c>
      <c r="AY18" s="68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26"/>
      <c r="BC18" s="50">
        <f t="shared" si="10"/>
      </c>
      <c r="BD18" s="68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26"/>
      <c r="BH18" s="50">
        <f t="shared" si="11"/>
      </c>
      <c r="BI18" s="68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26"/>
      <c r="BM18" s="50">
        <f t="shared" si="12"/>
      </c>
      <c r="BN18" s="68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26"/>
      <c r="BR18" s="50">
        <f t="shared" si="13"/>
      </c>
      <c r="BS18" s="68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26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26"/>
      <c r="E19" s="50">
        <f t="shared" si="0"/>
      </c>
      <c r="F19" s="68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26"/>
      <c r="J19" s="50">
        <f t="shared" si="1"/>
      </c>
      <c r="K19" s="68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26"/>
      <c r="O19" s="50">
        <f t="shared" si="2"/>
      </c>
      <c r="P19" s="68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26"/>
      <c r="T19" s="50">
        <f t="shared" si="3"/>
      </c>
      <c r="U19" s="68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26"/>
      <c r="Y19" s="50">
        <f t="shared" si="4"/>
      </c>
      <c r="Z19" s="68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26"/>
      <c r="AD19" s="50">
        <f t="shared" si="5"/>
      </c>
      <c r="AE19" s="68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26"/>
      <c r="AI19" s="50">
        <f t="shared" si="6"/>
      </c>
      <c r="AJ19" s="68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26"/>
      <c r="AN19" s="50">
        <f t="shared" si="7"/>
      </c>
      <c r="AO19" s="68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26"/>
      <c r="AS19" s="50">
        <f t="shared" si="8"/>
      </c>
      <c r="AT19" s="68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26"/>
      <c r="AX19" s="50">
        <f t="shared" si="9"/>
      </c>
      <c r="AY19" s="68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26"/>
      <c r="BC19" s="50">
        <f t="shared" si="10"/>
      </c>
      <c r="BD19" s="68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26"/>
      <c r="BH19" s="50">
        <f t="shared" si="11"/>
      </c>
      <c r="BI19" s="68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26"/>
      <c r="BM19" s="50">
        <f t="shared" si="12"/>
      </c>
      <c r="BN19" s="68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26"/>
      <c r="BR19" s="50">
        <f t="shared" si="13"/>
      </c>
      <c r="BS19" s="68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26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4"/>
      <c r="E20" s="50">
        <f t="shared" si="0"/>
      </c>
      <c r="F20" s="68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4"/>
      <c r="J20" s="50">
        <f t="shared" si="1"/>
      </c>
      <c r="K20" s="68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4"/>
      <c r="O20" s="50">
        <f t="shared" si="2"/>
      </c>
      <c r="P20" s="68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4"/>
      <c r="T20" s="50">
        <f t="shared" si="3"/>
      </c>
      <c r="U20" s="68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4"/>
      <c r="Y20" s="50">
        <f t="shared" si="4"/>
      </c>
      <c r="Z20" s="68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8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8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8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8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8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8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8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8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8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4"/>
      <c r="E21" s="50">
        <f t="shared" si="0"/>
      </c>
      <c r="F21" s="68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4"/>
      <c r="J21" s="50">
        <f t="shared" si="1"/>
      </c>
      <c r="K21" s="68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4"/>
      <c r="O21" s="50">
        <f t="shared" si="2"/>
      </c>
      <c r="P21" s="68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4"/>
      <c r="T21" s="50">
        <f t="shared" si="3"/>
      </c>
      <c r="U21" s="68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4"/>
      <c r="Y21" s="50">
        <f t="shared" si="4"/>
      </c>
      <c r="Z21" s="68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8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8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8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8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8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8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8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8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8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4"/>
      <c r="E22" s="50">
        <f t="shared" si="0"/>
      </c>
      <c r="F22" s="68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4"/>
      <c r="J22" s="50">
        <f t="shared" si="1"/>
      </c>
      <c r="K22" s="68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4"/>
      <c r="O22" s="50">
        <f t="shared" si="2"/>
      </c>
      <c r="P22" s="68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4"/>
      <c r="T22" s="50">
        <f t="shared" si="3"/>
      </c>
      <c r="U22" s="68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4"/>
      <c r="Y22" s="50">
        <f t="shared" si="4"/>
      </c>
      <c r="Z22" s="68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8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8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8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8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8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8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8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8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8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4"/>
      <c r="E23" s="50">
        <f t="shared" si="0"/>
      </c>
      <c r="F23" s="68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4"/>
      <c r="J23" s="50">
        <f t="shared" si="1"/>
      </c>
      <c r="K23" s="68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4"/>
      <c r="O23" s="50">
        <f t="shared" si="2"/>
      </c>
      <c r="P23" s="68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4"/>
      <c r="T23" s="50">
        <f t="shared" si="3"/>
      </c>
      <c r="U23" s="68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4"/>
      <c r="Y23" s="50">
        <f t="shared" si="4"/>
      </c>
      <c r="Z23" s="68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8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8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8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8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8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8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8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8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8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4"/>
      <c r="E24" s="50">
        <f t="shared" si="0"/>
      </c>
      <c r="F24" s="68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4"/>
      <c r="J24" s="50">
        <f t="shared" si="1"/>
      </c>
      <c r="K24" s="68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4"/>
      <c r="O24" s="50">
        <f t="shared" si="2"/>
      </c>
      <c r="P24" s="68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4"/>
      <c r="T24" s="50">
        <f t="shared" si="3"/>
      </c>
      <c r="U24" s="68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4"/>
      <c r="Y24" s="50">
        <f t="shared" si="4"/>
      </c>
      <c r="Z24" s="68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8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8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8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8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8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8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8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8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8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4"/>
      <c r="E25" s="50">
        <f t="shared" si="0"/>
      </c>
      <c r="F25" s="68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4"/>
      <c r="J25" s="50">
        <f t="shared" si="1"/>
      </c>
      <c r="K25" s="68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4"/>
      <c r="O25" s="50">
        <f t="shared" si="2"/>
      </c>
      <c r="P25" s="68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4"/>
      <c r="T25" s="50">
        <f t="shared" si="3"/>
      </c>
      <c r="U25" s="68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4"/>
      <c r="Y25" s="50">
        <f t="shared" si="4"/>
      </c>
      <c r="Z25" s="68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8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8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8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8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8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8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8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8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8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8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8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8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8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8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8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8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8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8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8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8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8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8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8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8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8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8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8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8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8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8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8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8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8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8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8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8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8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8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8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8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8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8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8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8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8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8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8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8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8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8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8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8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8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8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8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8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8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8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8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8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8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8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8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8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8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8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8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8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8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8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8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8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8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8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8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8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8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8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8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8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8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8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8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8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8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8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8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8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8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8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8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8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8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8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8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8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8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8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8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8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8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8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8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8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8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8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8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8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8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8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8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8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8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8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8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8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8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8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8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8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8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8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8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8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8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8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8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8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8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8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8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8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8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8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8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9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9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9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9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9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9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9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9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9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9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9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9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9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9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password="EB3C" sheet="1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93" zoomScaleNormal="75" zoomScaleSheetLayoutView="93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D6" sqref="D6:D15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6" t="str">
        <f>CONCATENATE('Základní list'!$E$4)</f>
        <v>pohárový</v>
      </c>
      <c r="C1" s="196"/>
      <c r="D1" s="196"/>
      <c r="E1" s="196"/>
      <c r="F1" s="196"/>
      <c r="G1" s="196" t="str">
        <f>CONCATENATE('Základní list'!$E$4)</f>
        <v>pohárový</v>
      </c>
      <c r="H1" s="196"/>
      <c r="I1" s="196"/>
      <c r="J1" s="196"/>
      <c r="K1" s="196"/>
      <c r="L1" s="196" t="str">
        <f>CONCATENATE('Základní list'!$E$4)</f>
        <v>pohárový</v>
      </c>
      <c r="M1" s="196"/>
      <c r="N1" s="196"/>
      <c r="O1" s="196"/>
      <c r="P1" s="196"/>
      <c r="Q1" s="196" t="str">
        <f>CONCATENATE('Základní list'!$E$4)</f>
        <v>pohárový</v>
      </c>
      <c r="R1" s="196"/>
      <c r="S1" s="196"/>
      <c r="T1" s="196"/>
      <c r="U1" s="196"/>
      <c r="V1" s="196" t="str">
        <f>CONCATENATE('Základní list'!$E$4)</f>
        <v>pohárový</v>
      </c>
      <c r="W1" s="196"/>
      <c r="X1" s="196"/>
      <c r="Y1" s="196"/>
      <c r="Z1" s="196"/>
      <c r="AA1" s="196" t="str">
        <f>CONCATENATE('Základní list'!$E$4)</f>
        <v>pohárový</v>
      </c>
      <c r="AB1" s="196"/>
      <c r="AC1" s="196"/>
      <c r="AD1" s="196"/>
      <c r="AE1" s="196"/>
      <c r="AF1" s="196" t="str">
        <f>CONCATENATE('Základní list'!$E$4)</f>
        <v>pohárový</v>
      </c>
      <c r="AG1" s="196"/>
      <c r="AH1" s="196"/>
      <c r="AI1" s="196"/>
      <c r="AJ1" s="196"/>
      <c r="AK1" s="196" t="str">
        <f>CONCATENATE('Základní list'!$E$4)</f>
        <v>pohárový</v>
      </c>
      <c r="AL1" s="196"/>
      <c r="AM1" s="196"/>
      <c r="AN1" s="196"/>
      <c r="AO1" s="196"/>
      <c r="AP1" s="196" t="str">
        <f>CONCATENATE('Základní list'!$E$4)</f>
        <v>pohárový</v>
      </c>
      <c r="AQ1" s="196"/>
      <c r="AR1" s="196"/>
      <c r="AS1" s="196"/>
      <c r="AT1" s="196"/>
      <c r="AU1" s="196" t="str">
        <f>CONCATENATE('Základní list'!$E$4)</f>
        <v>pohárový</v>
      </c>
      <c r="AV1" s="196"/>
      <c r="AW1" s="196"/>
      <c r="AX1" s="196"/>
      <c r="AY1" s="196"/>
      <c r="AZ1" s="196" t="str">
        <f>CONCATENATE('Základní list'!$E$4)</f>
        <v>pohárový</v>
      </c>
      <c r="BA1" s="196"/>
      <c r="BB1" s="196"/>
      <c r="BC1" s="196"/>
      <c r="BD1" s="196"/>
      <c r="BE1" s="196" t="str">
        <f>CONCATENATE('Základní list'!$E$4)</f>
        <v>pohárový</v>
      </c>
      <c r="BF1" s="196"/>
      <c r="BG1" s="196"/>
      <c r="BH1" s="196"/>
      <c r="BI1" s="196"/>
      <c r="BJ1" s="196" t="str">
        <f>CONCATENATE('Základní list'!$E$4)</f>
        <v>pohárový</v>
      </c>
      <c r="BK1" s="196"/>
      <c r="BL1" s="196"/>
      <c r="BM1" s="196"/>
      <c r="BN1" s="196"/>
      <c r="BO1" s="196" t="str">
        <f>CONCATENATE('Základní list'!$E$4)</f>
        <v>pohárový</v>
      </c>
      <c r="BP1" s="196"/>
      <c r="BQ1" s="196"/>
      <c r="BR1" s="196"/>
      <c r="BS1" s="196"/>
      <c r="BT1" s="196" t="str">
        <f>CONCATENATE('Základní list'!$E$4)</f>
        <v>pohárový</v>
      </c>
      <c r="BU1" s="196"/>
      <c r="BV1" s="196"/>
      <c r="BW1" s="196"/>
      <c r="BX1" s="196"/>
    </row>
    <row r="2" spans="1:76" s="99" customFormat="1" ht="13.5" thickBot="1">
      <c r="A2" s="58"/>
      <c r="B2" s="197" t="str">
        <f>CONCATENATE('Základní list'!$F$5)</f>
        <v>2.9.2018</v>
      </c>
      <c r="C2" s="197"/>
      <c r="D2" s="197"/>
      <c r="E2" s="197"/>
      <c r="F2" s="197"/>
      <c r="G2" s="197" t="str">
        <f>CONCATENATE('Základní list'!$F$5)</f>
        <v>2.9.2018</v>
      </c>
      <c r="H2" s="197"/>
      <c r="I2" s="197"/>
      <c r="J2" s="197"/>
      <c r="K2" s="197"/>
      <c r="L2" s="197" t="str">
        <f>CONCATENATE('Základní list'!$F$5)</f>
        <v>2.9.2018</v>
      </c>
      <c r="M2" s="197"/>
      <c r="N2" s="197"/>
      <c r="O2" s="197"/>
      <c r="P2" s="197"/>
      <c r="Q2" s="197" t="str">
        <f>CONCATENATE('Základní list'!$F$5)</f>
        <v>2.9.2018</v>
      </c>
      <c r="R2" s="197"/>
      <c r="S2" s="197"/>
      <c r="T2" s="197"/>
      <c r="U2" s="197"/>
      <c r="V2" s="197" t="str">
        <f>CONCATENATE('Základní list'!$F$5)</f>
        <v>2.9.2018</v>
      </c>
      <c r="W2" s="197"/>
      <c r="X2" s="197"/>
      <c r="Y2" s="197"/>
      <c r="Z2" s="197"/>
      <c r="AA2" s="197" t="str">
        <f>CONCATENATE('Základní list'!$F$5)</f>
        <v>2.9.2018</v>
      </c>
      <c r="AB2" s="197"/>
      <c r="AC2" s="197"/>
      <c r="AD2" s="197"/>
      <c r="AE2" s="197"/>
      <c r="AF2" s="197" t="str">
        <f>CONCATENATE('Základní list'!$F$5)</f>
        <v>2.9.2018</v>
      </c>
      <c r="AG2" s="197"/>
      <c r="AH2" s="197"/>
      <c r="AI2" s="197"/>
      <c r="AJ2" s="197"/>
      <c r="AK2" s="197" t="str">
        <f>CONCATENATE('Základní list'!$F$5)</f>
        <v>2.9.2018</v>
      </c>
      <c r="AL2" s="197"/>
      <c r="AM2" s="197"/>
      <c r="AN2" s="197"/>
      <c r="AO2" s="197"/>
      <c r="AP2" s="197" t="str">
        <f>CONCATENATE('Základní list'!$F$5)</f>
        <v>2.9.2018</v>
      </c>
      <c r="AQ2" s="197"/>
      <c r="AR2" s="197"/>
      <c r="AS2" s="197"/>
      <c r="AT2" s="197"/>
      <c r="AU2" s="197" t="str">
        <f>CONCATENATE('Základní list'!$F$5)</f>
        <v>2.9.2018</v>
      </c>
      <c r="AV2" s="197"/>
      <c r="AW2" s="197"/>
      <c r="AX2" s="197"/>
      <c r="AY2" s="197"/>
      <c r="AZ2" s="197" t="str">
        <f>CONCATENATE('Základní list'!$F$5)</f>
        <v>2.9.2018</v>
      </c>
      <c r="BA2" s="197"/>
      <c r="BB2" s="197"/>
      <c r="BC2" s="197"/>
      <c r="BD2" s="197"/>
      <c r="BE2" s="197" t="str">
        <f>CONCATENATE('Základní list'!$F$5)</f>
        <v>2.9.2018</v>
      </c>
      <c r="BF2" s="197"/>
      <c r="BG2" s="197"/>
      <c r="BH2" s="197"/>
      <c r="BI2" s="197"/>
      <c r="BJ2" s="197" t="str">
        <f>CONCATENATE('Základní list'!$F$5)</f>
        <v>2.9.2018</v>
      </c>
      <c r="BK2" s="197"/>
      <c r="BL2" s="197"/>
      <c r="BM2" s="197"/>
      <c r="BN2" s="197"/>
      <c r="BO2" s="197" t="str">
        <f>CONCATENATE('Základní list'!$F$5)</f>
        <v>2.9.2018</v>
      </c>
      <c r="BP2" s="197"/>
      <c r="BQ2" s="197"/>
      <c r="BR2" s="197"/>
      <c r="BS2" s="197"/>
      <c r="BT2" s="197" t="str">
        <f>CONCATENATE('Základní list'!$F$5)</f>
        <v>2.9.2018</v>
      </c>
      <c r="BU2" s="197"/>
      <c r="BV2" s="197"/>
      <c r="BW2" s="197"/>
      <c r="BX2" s="197"/>
    </row>
    <row r="3" spans="1:76" ht="16.5" customHeight="1">
      <c r="A3" s="187" t="s">
        <v>9</v>
      </c>
      <c r="B3" s="190" t="s">
        <v>14</v>
      </c>
      <c r="C3" s="191"/>
      <c r="D3" s="191"/>
      <c r="E3" s="191"/>
      <c r="F3" s="192"/>
      <c r="G3" s="190" t="s">
        <v>14</v>
      </c>
      <c r="H3" s="191"/>
      <c r="I3" s="191"/>
      <c r="J3" s="191"/>
      <c r="K3" s="192" t="s">
        <v>34</v>
      </c>
      <c r="L3" s="190" t="s">
        <v>14</v>
      </c>
      <c r="M3" s="191"/>
      <c r="N3" s="191"/>
      <c r="O3" s="191"/>
      <c r="P3" s="192" t="s">
        <v>34</v>
      </c>
      <c r="Q3" s="190" t="s">
        <v>14</v>
      </c>
      <c r="R3" s="191"/>
      <c r="S3" s="191"/>
      <c r="T3" s="191"/>
      <c r="U3" s="192" t="s">
        <v>34</v>
      </c>
      <c r="V3" s="190" t="s">
        <v>14</v>
      </c>
      <c r="W3" s="191"/>
      <c r="X3" s="191"/>
      <c r="Y3" s="191"/>
      <c r="Z3" s="192" t="s">
        <v>34</v>
      </c>
      <c r="AA3" s="190" t="s">
        <v>14</v>
      </c>
      <c r="AB3" s="191"/>
      <c r="AC3" s="191"/>
      <c r="AD3" s="191"/>
      <c r="AE3" s="192" t="s">
        <v>34</v>
      </c>
      <c r="AF3" s="190" t="s">
        <v>14</v>
      </c>
      <c r="AG3" s="191"/>
      <c r="AH3" s="191"/>
      <c r="AI3" s="191"/>
      <c r="AJ3" s="192" t="s">
        <v>34</v>
      </c>
      <c r="AK3" s="190" t="s">
        <v>14</v>
      </c>
      <c r="AL3" s="191"/>
      <c r="AM3" s="191"/>
      <c r="AN3" s="191"/>
      <c r="AO3" s="192" t="s">
        <v>34</v>
      </c>
      <c r="AP3" s="190" t="s">
        <v>14</v>
      </c>
      <c r="AQ3" s="191"/>
      <c r="AR3" s="191"/>
      <c r="AS3" s="191"/>
      <c r="AT3" s="192" t="s">
        <v>34</v>
      </c>
      <c r="AU3" s="190" t="s">
        <v>14</v>
      </c>
      <c r="AV3" s="191"/>
      <c r="AW3" s="191"/>
      <c r="AX3" s="191"/>
      <c r="AY3" s="192" t="s">
        <v>34</v>
      </c>
      <c r="AZ3" s="190" t="s">
        <v>14</v>
      </c>
      <c r="BA3" s="191"/>
      <c r="BB3" s="191"/>
      <c r="BC3" s="191"/>
      <c r="BD3" s="192" t="s">
        <v>34</v>
      </c>
      <c r="BE3" s="190" t="s">
        <v>14</v>
      </c>
      <c r="BF3" s="191"/>
      <c r="BG3" s="191"/>
      <c r="BH3" s="191"/>
      <c r="BI3" s="192" t="s">
        <v>34</v>
      </c>
      <c r="BJ3" s="190" t="s">
        <v>14</v>
      </c>
      <c r="BK3" s="191"/>
      <c r="BL3" s="191"/>
      <c r="BM3" s="191"/>
      <c r="BN3" s="192" t="s">
        <v>34</v>
      </c>
      <c r="BO3" s="190" t="s">
        <v>14</v>
      </c>
      <c r="BP3" s="191"/>
      <c r="BQ3" s="191"/>
      <c r="BR3" s="191"/>
      <c r="BS3" s="192" t="s">
        <v>34</v>
      </c>
      <c r="BT3" s="190" t="s">
        <v>14</v>
      </c>
      <c r="BU3" s="191"/>
      <c r="BV3" s="191"/>
      <c r="BW3" s="191"/>
      <c r="BX3" s="192" t="s">
        <v>34</v>
      </c>
    </row>
    <row r="4" spans="1:76" s="8" customFormat="1" ht="16.5" customHeight="1" thickBot="1">
      <c r="A4" s="188"/>
      <c r="B4" s="193" t="str">
        <f>IF(ISBLANK('Základní list'!$C12),"",'Základní list'!$A12)</f>
        <v>A</v>
      </c>
      <c r="C4" s="194"/>
      <c r="D4" s="194"/>
      <c r="E4" s="194"/>
      <c r="F4" s="195"/>
      <c r="G4" s="193" t="str">
        <f>IF(ISBLANK('Základní list'!$C13),"",'Základní list'!$A13)</f>
        <v>B</v>
      </c>
      <c r="H4" s="194"/>
      <c r="I4" s="194"/>
      <c r="J4" s="194"/>
      <c r="K4" s="195"/>
      <c r="L4" s="193" t="str">
        <f>IF(ISBLANK('Základní list'!$C14),"",'Základní list'!$A14)</f>
        <v>C</v>
      </c>
      <c r="M4" s="194"/>
      <c r="N4" s="194"/>
      <c r="O4" s="194"/>
      <c r="P4" s="195"/>
      <c r="Q4" s="193" t="str">
        <f>IF(ISBLANK('Základní list'!$C15),"",'Základní list'!$A15)</f>
        <v>D</v>
      </c>
      <c r="R4" s="194"/>
      <c r="S4" s="194"/>
      <c r="T4" s="194"/>
      <c r="U4" s="195"/>
      <c r="V4" s="193" t="str">
        <f>IF(ISBLANK('Základní list'!$C16),"",'Základní list'!$A16)</f>
        <v>E</v>
      </c>
      <c r="W4" s="194"/>
      <c r="X4" s="194"/>
      <c r="Y4" s="194"/>
      <c r="Z4" s="195"/>
      <c r="AA4" s="193" t="str">
        <f>IF(ISBLANK('Základní list'!$C17),"",'Základní list'!$A17)</f>
        <v>F</v>
      </c>
      <c r="AB4" s="194"/>
      <c r="AC4" s="194"/>
      <c r="AD4" s="194"/>
      <c r="AE4" s="195"/>
      <c r="AF4" s="193" t="str">
        <f>IF(ISBLANK('Základní list'!$C18),"",'Základní list'!$A18)</f>
        <v>G</v>
      </c>
      <c r="AG4" s="194"/>
      <c r="AH4" s="194"/>
      <c r="AI4" s="194"/>
      <c r="AJ4" s="195"/>
      <c r="AK4" s="193" t="str">
        <f>IF(ISBLANK('Základní list'!$C19),"",'Základní list'!$A19)</f>
        <v>H</v>
      </c>
      <c r="AL4" s="194"/>
      <c r="AM4" s="194"/>
      <c r="AN4" s="194"/>
      <c r="AO4" s="195"/>
      <c r="AP4" s="193" t="str">
        <f>IF(ISBLANK('Základní list'!$C20),"",'Základní list'!$A20)</f>
        <v>I</v>
      </c>
      <c r="AQ4" s="194"/>
      <c r="AR4" s="194"/>
      <c r="AS4" s="194"/>
      <c r="AT4" s="195"/>
      <c r="AU4" s="193" t="str">
        <f>IF(ISBLANK('Základní list'!$C21),"",'Základní list'!$A21)</f>
        <v>J</v>
      </c>
      <c r="AV4" s="194"/>
      <c r="AW4" s="194"/>
      <c r="AX4" s="194"/>
      <c r="AY4" s="195"/>
      <c r="AZ4" s="193" t="str">
        <f>IF(ISBLANK('Základní list'!$C22),"",'Základní list'!$A22)</f>
        <v>K</v>
      </c>
      <c r="BA4" s="194"/>
      <c r="BB4" s="194"/>
      <c r="BC4" s="194"/>
      <c r="BD4" s="195"/>
      <c r="BE4" s="193" t="str">
        <f>IF(ISBLANK('Základní list'!$C23),"",'Základní list'!$A23)</f>
        <v>L</v>
      </c>
      <c r="BF4" s="194"/>
      <c r="BG4" s="194"/>
      <c r="BH4" s="194"/>
      <c r="BI4" s="195"/>
      <c r="BJ4" s="193" t="str">
        <f>IF(ISBLANK('Základní list'!$C24),"",'Základní list'!$A24)</f>
        <v>M</v>
      </c>
      <c r="BK4" s="194"/>
      <c r="BL4" s="194"/>
      <c r="BM4" s="194"/>
      <c r="BN4" s="195"/>
      <c r="BO4" s="193" t="str">
        <f>IF(ISBLANK('Základní list'!$C25),"",'Základní list'!$A25)</f>
        <v>O</v>
      </c>
      <c r="BP4" s="194"/>
      <c r="BQ4" s="194"/>
      <c r="BR4" s="194"/>
      <c r="BS4" s="195"/>
      <c r="BT4" s="193" t="str">
        <f>IF(ISBLANK('Základní list'!$C26),"",'Základní list'!$A26)</f>
        <v>P</v>
      </c>
      <c r="BU4" s="194"/>
      <c r="BV4" s="194"/>
      <c r="BW4" s="194"/>
      <c r="BX4" s="195"/>
    </row>
    <row r="5" spans="1:76" s="9" customFormat="1" ht="13.5" thickBot="1">
      <c r="A5" s="189"/>
      <c r="B5" s="1" t="s">
        <v>49</v>
      </c>
      <c r="C5" s="1" t="s">
        <v>40</v>
      </c>
      <c r="D5" s="1" t="s">
        <v>10</v>
      </c>
      <c r="E5" s="2" t="s">
        <v>11</v>
      </c>
      <c r="F5" s="29" t="s">
        <v>34</v>
      </c>
      <c r="G5" s="1" t="s">
        <v>49</v>
      </c>
      <c r="H5" s="1" t="s">
        <v>40</v>
      </c>
      <c r="I5" s="1" t="s">
        <v>10</v>
      </c>
      <c r="J5" s="2" t="s">
        <v>11</v>
      </c>
      <c r="K5" s="29" t="s">
        <v>34</v>
      </c>
      <c r="L5" s="1" t="s">
        <v>49</v>
      </c>
      <c r="M5" s="1" t="s">
        <v>40</v>
      </c>
      <c r="N5" s="1" t="s">
        <v>10</v>
      </c>
      <c r="O5" s="2" t="s">
        <v>11</v>
      </c>
      <c r="P5" s="29" t="s">
        <v>34</v>
      </c>
      <c r="Q5" s="1" t="s">
        <v>49</v>
      </c>
      <c r="R5" s="1" t="s">
        <v>40</v>
      </c>
      <c r="S5" s="1" t="s">
        <v>10</v>
      </c>
      <c r="T5" s="2" t="s">
        <v>11</v>
      </c>
      <c r="U5" s="29" t="s">
        <v>34</v>
      </c>
      <c r="V5" s="1" t="s">
        <v>49</v>
      </c>
      <c r="W5" s="1" t="s">
        <v>40</v>
      </c>
      <c r="X5" s="1" t="s">
        <v>10</v>
      </c>
      <c r="Y5" s="2" t="s">
        <v>11</v>
      </c>
      <c r="Z5" s="29" t="s">
        <v>34</v>
      </c>
      <c r="AA5" s="1" t="s">
        <v>49</v>
      </c>
      <c r="AB5" s="1" t="s">
        <v>40</v>
      </c>
      <c r="AC5" s="1" t="s">
        <v>10</v>
      </c>
      <c r="AD5" s="2" t="s">
        <v>11</v>
      </c>
      <c r="AE5" s="29" t="s">
        <v>34</v>
      </c>
      <c r="AF5" s="1" t="s">
        <v>49</v>
      </c>
      <c r="AG5" s="1" t="s">
        <v>40</v>
      </c>
      <c r="AH5" s="1" t="s">
        <v>10</v>
      </c>
      <c r="AI5" s="2" t="s">
        <v>11</v>
      </c>
      <c r="AJ5" s="29" t="s">
        <v>34</v>
      </c>
      <c r="AK5" s="1" t="s">
        <v>49</v>
      </c>
      <c r="AL5" s="1" t="s">
        <v>40</v>
      </c>
      <c r="AM5" s="1" t="s">
        <v>10</v>
      </c>
      <c r="AN5" s="2" t="s">
        <v>11</v>
      </c>
      <c r="AO5" s="29" t="s">
        <v>34</v>
      </c>
      <c r="AP5" s="1" t="s">
        <v>49</v>
      </c>
      <c r="AQ5" s="1" t="s">
        <v>40</v>
      </c>
      <c r="AR5" s="1" t="s">
        <v>10</v>
      </c>
      <c r="AS5" s="2" t="s">
        <v>11</v>
      </c>
      <c r="AT5" s="29" t="s">
        <v>34</v>
      </c>
      <c r="AU5" s="1" t="s">
        <v>49</v>
      </c>
      <c r="AV5" s="1" t="s">
        <v>40</v>
      </c>
      <c r="AW5" s="1" t="s">
        <v>10</v>
      </c>
      <c r="AX5" s="2" t="s">
        <v>11</v>
      </c>
      <c r="AY5" s="29" t="s">
        <v>34</v>
      </c>
      <c r="AZ5" s="1" t="s">
        <v>49</v>
      </c>
      <c r="BA5" s="1" t="s">
        <v>40</v>
      </c>
      <c r="BB5" s="1" t="s">
        <v>10</v>
      </c>
      <c r="BC5" s="2" t="s">
        <v>11</v>
      </c>
      <c r="BD5" s="29" t="s">
        <v>34</v>
      </c>
      <c r="BE5" s="1" t="s">
        <v>49</v>
      </c>
      <c r="BF5" s="1" t="s">
        <v>40</v>
      </c>
      <c r="BG5" s="1" t="s">
        <v>10</v>
      </c>
      <c r="BH5" s="2" t="s">
        <v>11</v>
      </c>
      <c r="BI5" s="29" t="s">
        <v>34</v>
      </c>
      <c r="BJ5" s="1" t="s">
        <v>49</v>
      </c>
      <c r="BK5" s="1" t="s">
        <v>40</v>
      </c>
      <c r="BL5" s="1" t="s">
        <v>10</v>
      </c>
      <c r="BM5" s="2" t="s">
        <v>11</v>
      </c>
      <c r="BN5" s="29" t="s">
        <v>34</v>
      </c>
      <c r="BO5" s="1" t="s">
        <v>49</v>
      </c>
      <c r="BP5" s="1" t="s">
        <v>40</v>
      </c>
      <c r="BQ5" s="1" t="s">
        <v>10</v>
      </c>
      <c r="BR5" s="2" t="s">
        <v>11</v>
      </c>
      <c r="BS5" s="29" t="s">
        <v>34</v>
      </c>
      <c r="BT5" s="1" t="s">
        <v>49</v>
      </c>
      <c r="BU5" s="1" t="s">
        <v>40</v>
      </c>
      <c r="BV5" s="1" t="s">
        <v>10</v>
      </c>
      <c r="BW5" s="2" t="s">
        <v>11</v>
      </c>
      <c r="BX5" s="29" t="s">
        <v>34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Průša Martin</v>
      </c>
      <c r="C6" s="52" t="str">
        <f>IF(ISNA(MATCH(CONCATENATE(B$4,$A6),'Výsledková listina'!$S:$S,0)),"",INDEX('Výsledková listina'!$T:$T,MATCH(CONCATENATE(B$4,$A6),'Výsledková listina'!$S:$S,0),1))</f>
        <v>MO Mirovice</v>
      </c>
      <c r="D6" s="127">
        <v>5630</v>
      </c>
      <c r="E6" s="50">
        <f aca="true" t="shared" si="0" ref="E6:E35">IF(D6="","",RANK(D6,D$1:D$65536,0)+(COUNT(D$1:D$65536)+1-RANK(D6,D$1:D$65536,0)-RANK(D6,D$1:D$65536,1))/2)</f>
        <v>9</v>
      </c>
      <c r="F6" s="67"/>
      <c r="G6" s="17">
        <f>IF(ISNA(MATCH(CONCATENATE(G$4,$A6),'Výsledková listina'!$S:$S,0)),"",INDEX('Výsledková listina'!$C:$C,MATCH(CONCATENATE(G$4,$A6),'Výsledková listina'!$S:$S,0),1))</f>
      </c>
      <c r="H6" s="52">
        <f>IF(ISNA(MATCH(CONCATENATE(G$4,$A6),'Výsledková listina'!$S:$S,0)),"",INDEX('Výsledková listina'!$T:$T,MATCH(CONCATENATE(G$4,$A6),'Výsledková listina'!$S:$S,0),1))</f>
      </c>
      <c r="I6" s="127"/>
      <c r="J6" s="50">
        <f aca="true" t="shared" si="1" ref="J6:J35">IF(I6="","",RANK(I6,I$1:I$65536,0)+(COUNT(I$1:I$65536)+1-RANK(I6,I$1:I$65536,0)-RANK(I6,I$1:I$65536,1))/2)</f>
      </c>
      <c r="K6" s="67"/>
      <c r="L6" s="17">
        <f>IF(ISNA(MATCH(CONCATENATE(L$4,$A6),'Výsledková listina'!$S:$S,0)),"",INDEX('Výsledková listina'!$C:$C,MATCH(CONCATENATE(L$4,$A6),'Výsledková listina'!$S:$S,0),1))</f>
      </c>
      <c r="M6" s="52">
        <f>IF(ISNA(MATCH(CONCATENATE(L$4,$A6),'Výsledková listina'!$S:$S,0)),"",INDEX('Výsledková listina'!$T:$T,MATCH(CONCATENATE(L$4,$A6),'Výsledková listina'!$S:$S,0),1))</f>
      </c>
      <c r="N6" s="127"/>
      <c r="O6" s="50">
        <f aca="true" t="shared" si="2" ref="O6:O35">IF(N6="","",RANK(N6,N$1:N$65536,0)+(COUNT(N$1:N$65536)+1-RANK(N6,N$1:N$65536,0)-RANK(N6,N$1:N$65536,1))/2)</f>
      </c>
      <c r="P6" s="67"/>
      <c r="Q6" s="17">
        <f>IF(ISNA(MATCH(CONCATENATE(Q$4,$A6),'Výsledková listina'!$S:$S,0)),"",INDEX('Výsledková listina'!$C:$C,MATCH(CONCATENATE(Q$4,$A6),'Výsledková listina'!$S:$S,0),1))</f>
      </c>
      <c r="R6" s="52">
        <f>IF(ISNA(MATCH(CONCATENATE(Q$4,$A6),'Výsledková listina'!$S:$S,0)),"",INDEX('Výsledková listina'!$T:$T,MATCH(CONCATENATE(Q$4,$A6),'Výsledková listina'!$S:$S,0),1))</f>
      </c>
      <c r="S6" s="127"/>
      <c r="T6" s="50">
        <f aca="true" t="shared" si="3" ref="T6:T35">IF(S6="","",RANK(S6,S$1:S$65536,0)+(COUNT(S$1:S$65536)+1-RANK(S6,S$1:S$65536,0)-RANK(S6,S$1:S$65536,1))/2)</f>
      </c>
      <c r="U6" s="67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27"/>
      <c r="Y6" s="50">
        <f aca="true" t="shared" si="4" ref="Y6:Y35">IF(X6="","",RANK(X6,X$1:X$65536,0)+(COUNT(X$1:X$65536)+1-RANK(X6,X$1:X$65536,0)-RANK(X6,X$1:X$65536,1))/2)</f>
      </c>
      <c r="Z6" s="67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27"/>
      <c r="AD6" s="50">
        <f aca="true" t="shared" si="5" ref="AD6:AD35">IF(AC6="","",RANK(AC6,AC$1:AC$65536,0)+(COUNT(AC$1:AC$65536)+1-RANK(AC6,AC$1:AC$65536,0)-RANK(AC6,AC$1:AC$65536,1))/2)</f>
      </c>
      <c r="AE6" s="67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27"/>
      <c r="AI6" s="50">
        <f aca="true" t="shared" si="6" ref="AI6:AI35">IF(AH6="","",RANK(AH6,AH$1:AH$65536,0)+(COUNT(AH$1:AH$65536)+1-RANK(AH6,AH$1:AH$65536,0)-RANK(AH6,AH$1:AH$65536,1))/2)</f>
      </c>
      <c r="AJ6" s="67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27"/>
      <c r="AN6" s="50">
        <f aca="true" t="shared" si="7" ref="AN6:AN35">IF(AM6="","",RANK(AM6,AM$1:AM$65536,0)+(COUNT(AM$1:AM$65536)+1-RANK(AM6,AM$1:AM$65536,0)-RANK(AM6,AM$1:AM$65536,1))/2)</f>
      </c>
      <c r="AO6" s="67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27"/>
      <c r="AS6" s="50">
        <f aca="true" t="shared" si="8" ref="AS6:AS35">IF(AR6="","",RANK(AR6,AR$1:AR$65536,0)+(COUNT(AR$1:AR$65536)+1-RANK(AR6,AR$1:AR$65536,0)-RANK(AR6,AR$1:AR$65536,1))/2)</f>
      </c>
      <c r="AT6" s="67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27"/>
      <c r="AX6" s="50">
        <f aca="true" t="shared" si="9" ref="AX6:AX35">IF(AW6="","",RANK(AW6,AW$1:AW$65536,0)+(COUNT(AW$1:AW$65536)+1-RANK(AW6,AW$1:AW$65536,0)-RANK(AW6,AW$1:AW$65536,1))/2)</f>
      </c>
      <c r="AY6" s="67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27"/>
      <c r="BC6" s="50">
        <f aca="true" t="shared" si="10" ref="BC6:BC35">IF(BB6="","",RANK(BB6,BB$1:BB$65536,0)+(COUNT(BB$1:BB$65536)+1-RANK(BB6,BB$1:BB$65536,0)-RANK(BB6,BB$1:BB$65536,1))/2)</f>
      </c>
      <c r="BD6" s="67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27"/>
      <c r="BH6" s="50">
        <f aca="true" t="shared" si="11" ref="BH6:BH35">IF(BG6="","",RANK(BG6,BG$1:BG$65536,0)+(COUNT(BG$1:BG$65536)+1-RANK(BG6,BG$1:BG$65536,0)-RANK(BG6,BG$1:BG$65536,1))/2)</f>
      </c>
      <c r="BI6" s="67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27"/>
      <c r="BM6" s="50">
        <f aca="true" t="shared" si="12" ref="BM6:BM35">IF(BL6="","",RANK(BL6,BL$1:BL$65536,0)+(COUNT(BL$1:BL$65536)+1-RANK(BL6,BL$1:BL$65536,0)-RANK(BL6,BL$1:BL$65536,1))/2)</f>
      </c>
      <c r="BN6" s="67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27"/>
      <c r="BR6" s="50">
        <f aca="true" t="shared" si="13" ref="BR6:BR35">IF(BQ6="","",RANK(BQ6,BQ$1:BQ$65536,0)+(COUNT(BQ$1:BQ$65536)+1-RANK(BQ6,BQ$1:BQ$65536,0)-RANK(BQ6,BQ$1:BQ$65536,1))/2)</f>
      </c>
      <c r="BS6" s="67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27"/>
      <c r="BW6" s="50">
        <f aca="true" t="shared" si="14" ref="BW6:BW35">IF(BV6="","",RANK(BV6,BV$1:BV$65536,0)+(COUNT(BV$1:BV$65536)+1-RANK(BV6,BV$1:BV$65536,0)-RANK(BV6,BV$1:BV$65536,1))/2)</f>
      </c>
      <c r="BX6" s="67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Vyslyšel Vladimír st.</v>
      </c>
      <c r="C7" s="52" t="str">
        <f>IF(ISNA(MATCH(CONCATENATE(B$4,$A7),'Výsledková listina'!$S:$S,0)),"",INDEX('Výsledková listina'!$T:$T,MATCH(CONCATENATE(B$4,$A7),'Výsledková listina'!$S:$S,0),1))</f>
        <v>MO Plzeň 1</v>
      </c>
      <c r="D7" s="127">
        <v>12860</v>
      </c>
      <c r="E7" s="50">
        <f t="shared" si="0"/>
        <v>2</v>
      </c>
      <c r="F7" s="68"/>
      <c r="G7" s="17">
        <f>IF(ISNA(MATCH(CONCATENATE(G$4,$A7),'Výsledková listina'!$S:$S,0)),"",INDEX('Výsledková listina'!$C:$C,MATCH(CONCATENATE(G$4,$A7),'Výsledková listina'!$S:$S,0),1))</f>
      </c>
      <c r="H7" s="52">
        <f>IF(ISNA(MATCH(CONCATENATE(G$4,$A7),'Výsledková listina'!$S:$S,0)),"",INDEX('Výsledková listina'!$T:$T,MATCH(CONCATENATE(G$4,$A7),'Výsledková listina'!$S:$S,0),1))</f>
      </c>
      <c r="I7" s="127"/>
      <c r="J7" s="50">
        <f t="shared" si="1"/>
      </c>
      <c r="K7" s="68"/>
      <c r="L7" s="17">
        <f>IF(ISNA(MATCH(CONCATENATE(L$4,$A7),'Výsledková listina'!$S:$S,0)),"",INDEX('Výsledková listina'!$C:$C,MATCH(CONCATENATE(L$4,$A7),'Výsledková listina'!$S:$S,0),1))</f>
      </c>
      <c r="M7" s="52">
        <f>IF(ISNA(MATCH(CONCATENATE(L$4,$A7),'Výsledková listina'!$S:$S,0)),"",INDEX('Výsledková listina'!$T:$T,MATCH(CONCATENATE(L$4,$A7),'Výsledková listina'!$S:$S,0),1))</f>
      </c>
      <c r="N7" s="127"/>
      <c r="O7" s="50">
        <f t="shared" si="2"/>
      </c>
      <c r="P7" s="68"/>
      <c r="Q7" s="17">
        <f>IF(ISNA(MATCH(CONCATENATE(Q$4,$A7),'Výsledková listina'!$S:$S,0)),"",INDEX('Výsledková listina'!$C:$C,MATCH(CONCATENATE(Q$4,$A7),'Výsledková listina'!$S:$S,0),1))</f>
      </c>
      <c r="R7" s="52">
        <f>IF(ISNA(MATCH(CONCATENATE(Q$4,$A7),'Výsledková listina'!$S:$S,0)),"",INDEX('Výsledková listina'!$T:$T,MATCH(CONCATENATE(Q$4,$A7),'Výsledková listina'!$S:$S,0),1))</f>
      </c>
      <c r="S7" s="127"/>
      <c r="T7" s="50">
        <f t="shared" si="3"/>
      </c>
      <c r="U7" s="68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27"/>
      <c r="Y7" s="50">
        <f t="shared" si="4"/>
      </c>
      <c r="Z7" s="68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27"/>
      <c r="AD7" s="50">
        <f t="shared" si="5"/>
      </c>
      <c r="AE7" s="68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27"/>
      <c r="AI7" s="50">
        <f t="shared" si="6"/>
      </c>
      <c r="AJ7" s="68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27"/>
      <c r="AN7" s="50">
        <f t="shared" si="7"/>
      </c>
      <c r="AO7" s="68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27"/>
      <c r="AS7" s="50">
        <f t="shared" si="8"/>
      </c>
      <c r="AT7" s="68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27"/>
      <c r="AX7" s="50">
        <f t="shared" si="9"/>
      </c>
      <c r="AY7" s="68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27"/>
      <c r="BC7" s="50">
        <f t="shared" si="10"/>
      </c>
      <c r="BD7" s="68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27"/>
      <c r="BH7" s="50">
        <f t="shared" si="11"/>
      </c>
      <c r="BI7" s="68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27"/>
      <c r="BM7" s="50">
        <f t="shared" si="12"/>
      </c>
      <c r="BN7" s="68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27"/>
      <c r="BR7" s="50">
        <f t="shared" si="13"/>
      </c>
      <c r="BS7" s="68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27"/>
      <c r="BW7" s="50">
        <f t="shared" si="14"/>
      </c>
      <c r="BX7" s="68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Terelmeš Adrian</v>
      </c>
      <c r="C8" s="52" t="str">
        <f>IF(ISNA(MATCH(CONCATENATE(B$4,$A8),'Výsledková listina'!$S:$S,0)),"",INDEX('Výsledková listina'!$T:$T,MATCH(CONCATENATE(B$4,$A8),'Výsledková listina'!$S:$S,0),1))</f>
        <v>MO Dobřany</v>
      </c>
      <c r="D8" s="127">
        <v>10800</v>
      </c>
      <c r="E8" s="50">
        <f t="shared" si="0"/>
        <v>3</v>
      </c>
      <c r="F8" s="68"/>
      <c r="G8" s="17">
        <f>IF(ISNA(MATCH(CONCATENATE(G$4,$A8),'Výsledková listina'!$S:$S,0)),"",INDEX('Výsledková listina'!$C:$C,MATCH(CONCATENATE(G$4,$A8),'Výsledková listina'!$S:$S,0),1))</f>
      </c>
      <c r="H8" s="52">
        <f>IF(ISNA(MATCH(CONCATENATE(G$4,$A8),'Výsledková listina'!$S:$S,0)),"",INDEX('Výsledková listina'!$T:$T,MATCH(CONCATENATE(G$4,$A8),'Výsledková listina'!$S:$S,0),1))</f>
      </c>
      <c r="I8" s="127"/>
      <c r="J8" s="50">
        <f t="shared" si="1"/>
      </c>
      <c r="K8" s="68"/>
      <c r="L8" s="17">
        <f>IF(ISNA(MATCH(CONCATENATE(L$4,$A8),'Výsledková listina'!$S:$S,0)),"",INDEX('Výsledková listina'!$C:$C,MATCH(CONCATENATE(L$4,$A8),'Výsledková listina'!$S:$S,0),1))</f>
      </c>
      <c r="M8" s="52">
        <f>IF(ISNA(MATCH(CONCATENATE(L$4,$A8),'Výsledková listina'!$S:$S,0)),"",INDEX('Výsledková listina'!$T:$T,MATCH(CONCATENATE(L$4,$A8),'Výsledková listina'!$S:$S,0),1))</f>
      </c>
      <c r="N8" s="127"/>
      <c r="O8" s="50">
        <f t="shared" si="2"/>
      </c>
      <c r="P8" s="68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127"/>
      <c r="T8" s="50">
        <f t="shared" si="3"/>
      </c>
      <c r="U8" s="68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27"/>
      <c r="Y8" s="50">
        <f t="shared" si="4"/>
      </c>
      <c r="Z8" s="68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27"/>
      <c r="AD8" s="50">
        <f t="shared" si="5"/>
      </c>
      <c r="AE8" s="68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27"/>
      <c r="AI8" s="50">
        <f t="shared" si="6"/>
      </c>
      <c r="AJ8" s="68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27"/>
      <c r="AN8" s="50">
        <f t="shared" si="7"/>
      </c>
      <c r="AO8" s="68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27"/>
      <c r="AS8" s="50">
        <f t="shared" si="8"/>
      </c>
      <c r="AT8" s="68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27"/>
      <c r="AX8" s="50">
        <f t="shared" si="9"/>
      </c>
      <c r="AY8" s="68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27"/>
      <c r="BC8" s="50">
        <f t="shared" si="10"/>
      </c>
      <c r="BD8" s="68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27"/>
      <c r="BH8" s="50">
        <f t="shared" si="11"/>
      </c>
      <c r="BI8" s="68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27"/>
      <c r="BM8" s="50">
        <f t="shared" si="12"/>
      </c>
      <c r="BN8" s="68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27"/>
      <c r="BR8" s="50">
        <f t="shared" si="13"/>
      </c>
      <c r="BS8" s="68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27"/>
      <c r="BW8" s="50">
        <f t="shared" si="14"/>
      </c>
      <c r="BX8" s="68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Skalka Igor</v>
      </c>
      <c r="C9" s="52" t="str">
        <f>IF(ISNA(MATCH(CONCATENATE(B$4,$A9),'Výsledková listina'!$S:$S,0)),"",INDEX('Výsledková listina'!$T:$T,MATCH(CONCATENATE(B$4,$A9),'Výsledková listina'!$S:$S,0),1))</f>
        <v>Slovensko</v>
      </c>
      <c r="D9" s="127">
        <v>7090</v>
      </c>
      <c r="E9" s="50">
        <f t="shared" si="0"/>
        <v>5</v>
      </c>
      <c r="F9" s="68"/>
      <c r="G9" s="17">
        <f>IF(ISNA(MATCH(CONCATENATE(G$4,$A9),'Výsledková listina'!$S:$S,0)),"",INDEX('Výsledková listina'!$C:$C,MATCH(CONCATENATE(G$4,$A9),'Výsledková listina'!$S:$S,0),1))</f>
      </c>
      <c r="H9" s="52">
        <f>IF(ISNA(MATCH(CONCATENATE(G$4,$A9),'Výsledková listina'!$S:$S,0)),"",INDEX('Výsledková listina'!$T:$T,MATCH(CONCATENATE(G$4,$A9),'Výsledková listina'!$S:$S,0),1))</f>
      </c>
      <c r="I9" s="127"/>
      <c r="J9" s="50">
        <f t="shared" si="1"/>
      </c>
      <c r="K9" s="68"/>
      <c r="L9" s="17">
        <f>IF(ISNA(MATCH(CONCATENATE(L$4,$A9),'Výsledková listina'!$S:$S,0)),"",INDEX('Výsledková listina'!$C:$C,MATCH(CONCATENATE(L$4,$A9),'Výsledková listina'!$S:$S,0),1))</f>
      </c>
      <c r="M9" s="52">
        <f>IF(ISNA(MATCH(CONCATENATE(L$4,$A9),'Výsledková listina'!$S:$S,0)),"",INDEX('Výsledková listina'!$T:$T,MATCH(CONCATENATE(L$4,$A9),'Výsledková listina'!$S:$S,0),1))</f>
      </c>
      <c r="N9" s="127"/>
      <c r="O9" s="50">
        <f t="shared" si="2"/>
      </c>
      <c r="P9" s="68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127"/>
      <c r="T9" s="50">
        <f t="shared" si="3"/>
      </c>
      <c r="U9" s="68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27"/>
      <c r="Y9" s="50">
        <f t="shared" si="4"/>
      </c>
      <c r="Z9" s="68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27"/>
      <c r="AD9" s="50">
        <f t="shared" si="5"/>
      </c>
      <c r="AE9" s="68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27"/>
      <c r="AI9" s="50">
        <f t="shared" si="6"/>
      </c>
      <c r="AJ9" s="68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27"/>
      <c r="AN9" s="50">
        <f t="shared" si="7"/>
      </c>
      <c r="AO9" s="68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27"/>
      <c r="AS9" s="50">
        <f t="shared" si="8"/>
      </c>
      <c r="AT9" s="68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27"/>
      <c r="AX9" s="50">
        <f t="shared" si="9"/>
      </c>
      <c r="AY9" s="68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27"/>
      <c r="BC9" s="50">
        <f t="shared" si="10"/>
      </c>
      <c r="BD9" s="68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27"/>
      <c r="BH9" s="50">
        <f t="shared" si="11"/>
      </c>
      <c r="BI9" s="68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27"/>
      <c r="BM9" s="50">
        <f t="shared" si="12"/>
      </c>
      <c r="BN9" s="68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27"/>
      <c r="BR9" s="50">
        <f t="shared" si="13"/>
      </c>
      <c r="BS9" s="68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27"/>
      <c r="BW9" s="50">
        <f t="shared" si="14"/>
      </c>
      <c r="BX9" s="68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Maštera Vojta</v>
      </c>
      <c r="C10" s="52" t="str">
        <f>IF(ISNA(MATCH(CONCATENATE(B$4,$A10),'Výsledková listina'!$S:$S,0)),"",INDEX('Výsledková listina'!$T:$T,MATCH(CONCATENATE(B$4,$A10),'Výsledková listina'!$S:$S,0),1))</f>
        <v>AWAS-DRENNAN</v>
      </c>
      <c r="D10" s="127">
        <v>13940</v>
      </c>
      <c r="E10" s="50">
        <f t="shared" si="0"/>
        <v>1</v>
      </c>
      <c r="F10" s="68"/>
      <c r="G10" s="17">
        <f>IF(ISNA(MATCH(CONCATENATE(G$4,$A10),'Výsledková listina'!$S:$S,0)),"",INDEX('Výsledková listina'!$C:$C,MATCH(CONCATENATE(G$4,$A10),'Výsledková listina'!$S:$S,0),1))</f>
      </c>
      <c r="H10" s="52">
        <f>IF(ISNA(MATCH(CONCATENATE(G$4,$A10),'Výsledková listina'!$S:$S,0)),"",INDEX('Výsledková listina'!$T:$T,MATCH(CONCATENATE(G$4,$A10),'Výsledková listina'!$S:$S,0),1))</f>
      </c>
      <c r="I10" s="127"/>
      <c r="J10" s="50">
        <f t="shared" si="1"/>
      </c>
      <c r="K10" s="68"/>
      <c r="L10" s="17">
        <f>IF(ISNA(MATCH(CONCATENATE(L$4,$A10),'Výsledková listina'!$S:$S,0)),"",INDEX('Výsledková listina'!$C:$C,MATCH(CONCATENATE(L$4,$A10),'Výsledková listina'!$S:$S,0),1))</f>
      </c>
      <c r="M10" s="52">
        <f>IF(ISNA(MATCH(CONCATENATE(L$4,$A10),'Výsledková listina'!$S:$S,0)),"",INDEX('Výsledková listina'!$T:$T,MATCH(CONCATENATE(L$4,$A10),'Výsledková listina'!$S:$S,0),1))</f>
      </c>
      <c r="N10" s="127"/>
      <c r="O10" s="50">
        <f t="shared" si="2"/>
      </c>
      <c r="P10" s="68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127"/>
      <c r="T10" s="50">
        <f t="shared" si="3"/>
      </c>
      <c r="U10" s="68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27"/>
      <c r="Y10" s="50">
        <f t="shared" si="4"/>
      </c>
      <c r="Z10" s="68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27"/>
      <c r="AD10" s="50">
        <f t="shared" si="5"/>
      </c>
      <c r="AE10" s="68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27"/>
      <c r="AI10" s="50">
        <f t="shared" si="6"/>
      </c>
      <c r="AJ10" s="68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27"/>
      <c r="AN10" s="50">
        <f t="shared" si="7"/>
      </c>
      <c r="AO10" s="68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27"/>
      <c r="AS10" s="50">
        <f t="shared" si="8"/>
      </c>
      <c r="AT10" s="68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27"/>
      <c r="AX10" s="50">
        <f t="shared" si="9"/>
      </c>
      <c r="AY10" s="68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27"/>
      <c r="BC10" s="50">
        <f t="shared" si="10"/>
      </c>
      <c r="BD10" s="68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27"/>
      <c r="BH10" s="50">
        <f t="shared" si="11"/>
      </c>
      <c r="BI10" s="68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27"/>
      <c r="BM10" s="50">
        <f t="shared" si="12"/>
      </c>
      <c r="BN10" s="68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27"/>
      <c r="BR10" s="50">
        <f t="shared" si="13"/>
      </c>
      <c r="BS10" s="68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27"/>
      <c r="BW10" s="50">
        <f t="shared" si="14"/>
      </c>
      <c r="BX10" s="68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Hrdina Jiří</v>
      </c>
      <c r="C11" s="52" t="str">
        <f>IF(ISNA(MATCH(CONCATENATE(B$4,$A11),'Výsledková listina'!$S:$S,0)),"",INDEX('Výsledková listina'!$T:$T,MATCH(CONCATENATE(B$4,$A11),'Výsledková listina'!$S:$S,0),1))</f>
        <v>MO Bakov</v>
      </c>
      <c r="D11" s="127">
        <v>4125</v>
      </c>
      <c r="E11" s="50">
        <f t="shared" si="0"/>
        <v>10</v>
      </c>
      <c r="F11" s="68"/>
      <c r="G11" s="17">
        <f>IF(ISNA(MATCH(CONCATENATE(G$4,$A11),'Výsledková listina'!$S:$S,0)),"",INDEX('Výsledková listina'!$C:$C,MATCH(CONCATENATE(G$4,$A11),'Výsledková listina'!$S:$S,0),1))</f>
      </c>
      <c r="H11" s="52">
        <f>IF(ISNA(MATCH(CONCATENATE(G$4,$A11),'Výsledková listina'!$S:$S,0)),"",INDEX('Výsledková listina'!$T:$T,MATCH(CONCATENATE(G$4,$A11),'Výsledková listina'!$S:$S,0),1))</f>
      </c>
      <c r="I11" s="127"/>
      <c r="J11" s="50">
        <f t="shared" si="1"/>
      </c>
      <c r="K11" s="68"/>
      <c r="L11" s="17">
        <f>IF(ISNA(MATCH(CONCATENATE(L$4,$A11),'Výsledková listina'!$S:$S,0)),"",INDEX('Výsledková listina'!$C:$C,MATCH(CONCATENATE(L$4,$A11),'Výsledková listina'!$S:$S,0),1))</f>
      </c>
      <c r="M11" s="52">
        <f>IF(ISNA(MATCH(CONCATENATE(L$4,$A11),'Výsledková listina'!$S:$S,0)),"",INDEX('Výsledková listina'!$T:$T,MATCH(CONCATENATE(L$4,$A11),'Výsledková listina'!$S:$S,0),1))</f>
      </c>
      <c r="N11" s="127"/>
      <c r="O11" s="50">
        <f t="shared" si="2"/>
      </c>
      <c r="P11" s="68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127"/>
      <c r="T11" s="50">
        <f t="shared" si="3"/>
      </c>
      <c r="U11" s="68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27"/>
      <c r="Y11" s="50">
        <f t="shared" si="4"/>
      </c>
      <c r="Z11" s="68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27"/>
      <c r="AD11" s="50">
        <f t="shared" si="5"/>
      </c>
      <c r="AE11" s="68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27"/>
      <c r="AI11" s="50">
        <f t="shared" si="6"/>
      </c>
      <c r="AJ11" s="68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27"/>
      <c r="AN11" s="50">
        <f t="shared" si="7"/>
      </c>
      <c r="AO11" s="68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27"/>
      <c r="AS11" s="50">
        <f t="shared" si="8"/>
      </c>
      <c r="AT11" s="68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27"/>
      <c r="AX11" s="50">
        <f t="shared" si="9"/>
      </c>
      <c r="AY11" s="68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27"/>
      <c r="BC11" s="50">
        <f t="shared" si="10"/>
      </c>
      <c r="BD11" s="68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27"/>
      <c r="BH11" s="50">
        <f t="shared" si="11"/>
      </c>
      <c r="BI11" s="68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27"/>
      <c r="BM11" s="50">
        <f t="shared" si="12"/>
      </c>
      <c r="BN11" s="68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27"/>
      <c r="BR11" s="50">
        <f t="shared" si="13"/>
      </c>
      <c r="BS11" s="68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27"/>
      <c r="BW11" s="50">
        <f t="shared" si="14"/>
      </c>
      <c r="BX11" s="68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Louda Václav</v>
      </c>
      <c r="C12" s="52" t="str">
        <f>IF(ISNA(MATCH(CONCATENATE(B$4,$A12),'Výsledková listina'!$S:$S,0)),"",INDEX('Výsledková listina'!$T:$T,MATCH(CONCATENATE(B$4,$A12),'Výsledková listina'!$S:$S,0),1))</f>
        <v>MO Plzeň 1</v>
      </c>
      <c r="D12" s="127">
        <v>6625</v>
      </c>
      <c r="E12" s="50">
        <f t="shared" si="0"/>
        <v>6</v>
      </c>
      <c r="F12" s="68"/>
      <c r="G12" s="17">
        <f>IF(ISNA(MATCH(CONCATENATE(G$4,$A12),'Výsledková listina'!$S:$S,0)),"",INDEX('Výsledková listina'!$C:$C,MATCH(CONCATENATE(G$4,$A12),'Výsledková listina'!$S:$S,0),1))</f>
      </c>
      <c r="H12" s="52">
        <f>IF(ISNA(MATCH(CONCATENATE(G$4,$A12),'Výsledková listina'!$S:$S,0)),"",INDEX('Výsledková listina'!$T:$T,MATCH(CONCATENATE(G$4,$A12),'Výsledková listina'!$S:$S,0),1))</f>
      </c>
      <c r="I12" s="127"/>
      <c r="J12" s="50">
        <f t="shared" si="1"/>
      </c>
      <c r="K12" s="68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127"/>
      <c r="O12" s="50">
        <f t="shared" si="2"/>
      </c>
      <c r="P12" s="68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27"/>
      <c r="T12" s="50">
        <f t="shared" si="3"/>
      </c>
      <c r="U12" s="68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27"/>
      <c r="Y12" s="50">
        <f t="shared" si="4"/>
      </c>
      <c r="Z12" s="68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27"/>
      <c r="AD12" s="50">
        <f t="shared" si="5"/>
      </c>
      <c r="AE12" s="68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27"/>
      <c r="AI12" s="50">
        <f t="shared" si="6"/>
      </c>
      <c r="AJ12" s="68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27"/>
      <c r="AN12" s="50">
        <f t="shared" si="7"/>
      </c>
      <c r="AO12" s="68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27"/>
      <c r="AS12" s="50">
        <f t="shared" si="8"/>
      </c>
      <c r="AT12" s="68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27"/>
      <c r="AX12" s="50">
        <f t="shared" si="9"/>
      </c>
      <c r="AY12" s="68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27"/>
      <c r="BC12" s="50">
        <f t="shared" si="10"/>
      </c>
      <c r="BD12" s="68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27"/>
      <c r="BH12" s="50">
        <f t="shared" si="11"/>
      </c>
      <c r="BI12" s="68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27"/>
      <c r="BM12" s="50">
        <f t="shared" si="12"/>
      </c>
      <c r="BN12" s="68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27"/>
      <c r="BR12" s="50">
        <f t="shared" si="13"/>
      </c>
      <c r="BS12" s="68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27"/>
      <c r="BW12" s="50">
        <f t="shared" si="14"/>
      </c>
      <c r="BX12" s="68"/>
    </row>
    <row r="13" spans="1:76" s="10" customFormat="1" ht="34.5" customHeight="1">
      <c r="A13" s="5">
        <v>8</v>
      </c>
      <c r="B13" s="17" t="str">
        <f>IF(ISNA(MATCH(CONCATENATE(B$4,$A13),'Výsledková listina'!$S:$S,0)),"",INDEX('Výsledková listina'!$C:$C,MATCH(CONCATENATE(B$4,$A13),'Výsledková listina'!$S:$S,0),1))</f>
        <v>Vyslyšel Vladimír ml.</v>
      </c>
      <c r="C13" s="52" t="str">
        <f>IF(ISNA(MATCH(CONCATENATE(B$4,$A13),'Výsledková listina'!$S:$S,0)),"",INDEX('Výsledková listina'!$T:$T,MATCH(CONCATENATE(B$4,$A13),'Výsledková listina'!$S:$S,0),1))</f>
        <v>MO Plzeň 1</v>
      </c>
      <c r="D13" s="127">
        <v>6390</v>
      </c>
      <c r="E13" s="50">
        <f t="shared" si="0"/>
        <v>7</v>
      </c>
      <c r="F13" s="68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27"/>
      <c r="J13" s="50">
        <f t="shared" si="1"/>
      </c>
      <c r="K13" s="68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27"/>
      <c r="O13" s="50">
        <f t="shared" si="2"/>
      </c>
      <c r="P13" s="68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27"/>
      <c r="T13" s="50">
        <f t="shared" si="3"/>
      </c>
      <c r="U13" s="68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27"/>
      <c r="Y13" s="50">
        <f t="shared" si="4"/>
      </c>
      <c r="Z13" s="68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27"/>
      <c r="AD13" s="50">
        <f t="shared" si="5"/>
      </c>
      <c r="AE13" s="68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27"/>
      <c r="AI13" s="50">
        <f t="shared" si="6"/>
      </c>
      <c r="AJ13" s="68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27"/>
      <c r="AN13" s="50">
        <f t="shared" si="7"/>
      </c>
      <c r="AO13" s="68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27"/>
      <c r="AS13" s="50">
        <f t="shared" si="8"/>
      </c>
      <c r="AT13" s="68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27"/>
      <c r="AX13" s="50">
        <f t="shared" si="9"/>
      </c>
      <c r="AY13" s="68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27"/>
      <c r="BC13" s="50">
        <f t="shared" si="10"/>
      </c>
      <c r="BD13" s="68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27"/>
      <c r="BH13" s="50">
        <f t="shared" si="11"/>
      </c>
      <c r="BI13" s="68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27"/>
      <c r="BM13" s="50">
        <f t="shared" si="12"/>
      </c>
      <c r="BN13" s="68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27"/>
      <c r="BR13" s="50">
        <f t="shared" si="13"/>
      </c>
      <c r="BS13" s="68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27"/>
      <c r="BW13" s="50">
        <f t="shared" si="14"/>
      </c>
      <c r="BX13" s="68"/>
    </row>
    <row r="14" spans="1:76" s="10" customFormat="1" ht="34.5" customHeight="1">
      <c r="A14" s="5">
        <v>9</v>
      </c>
      <c r="B14" s="17" t="str">
        <f>IF(ISNA(MATCH(CONCATENATE(B$4,$A14),'Výsledková listina'!$S:$S,0)),"",INDEX('Výsledková listina'!$C:$C,MATCH(CONCATENATE(B$4,$A14),'Výsledková listina'!$S:$S,0),1))</f>
        <v>Polívka Miroslav</v>
      </c>
      <c r="C14" s="52" t="str">
        <f>IF(ISNA(MATCH(CONCATENATE(B$4,$A14),'Výsledková listina'!$S:$S,0)),"",INDEX('Výsledková listina'!$T:$T,MATCH(CONCATENATE(B$4,$A14),'Výsledková listina'!$S:$S,0),1))</f>
        <v>MO Stod</v>
      </c>
      <c r="D14" s="127">
        <v>6325</v>
      </c>
      <c r="E14" s="50">
        <f t="shared" si="0"/>
        <v>8</v>
      </c>
      <c r="F14" s="68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27"/>
      <c r="J14" s="50">
        <f t="shared" si="1"/>
      </c>
      <c r="K14" s="68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27"/>
      <c r="O14" s="50">
        <f t="shared" si="2"/>
      </c>
      <c r="P14" s="68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27"/>
      <c r="T14" s="50">
        <f t="shared" si="3"/>
      </c>
      <c r="U14" s="68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27"/>
      <c r="Y14" s="50">
        <f t="shared" si="4"/>
      </c>
      <c r="Z14" s="68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27"/>
      <c r="AD14" s="50">
        <f t="shared" si="5"/>
      </c>
      <c r="AE14" s="68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27"/>
      <c r="AI14" s="50">
        <f t="shared" si="6"/>
      </c>
      <c r="AJ14" s="68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27"/>
      <c r="AN14" s="50">
        <f t="shared" si="7"/>
      </c>
      <c r="AO14" s="68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27"/>
      <c r="AS14" s="50">
        <f t="shared" si="8"/>
      </c>
      <c r="AT14" s="68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27"/>
      <c r="AX14" s="50">
        <f t="shared" si="9"/>
      </c>
      <c r="AY14" s="68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27"/>
      <c r="BC14" s="50">
        <f t="shared" si="10"/>
      </c>
      <c r="BD14" s="68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27"/>
      <c r="BH14" s="50">
        <f t="shared" si="11"/>
      </c>
      <c r="BI14" s="68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27"/>
      <c r="BM14" s="50">
        <f t="shared" si="12"/>
      </c>
      <c r="BN14" s="68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27"/>
      <c r="BR14" s="50">
        <f t="shared" si="13"/>
      </c>
      <c r="BS14" s="68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27"/>
      <c r="BW14" s="50">
        <f t="shared" si="14"/>
      </c>
      <c r="BX14" s="68"/>
    </row>
    <row r="15" spans="1:76" s="10" customFormat="1" ht="34.5" customHeight="1">
      <c r="A15" s="5">
        <v>10</v>
      </c>
      <c r="B15" s="17" t="str">
        <f>IF(ISNA(MATCH(CONCATENATE(B$4,$A15),'Výsledková listina'!$S:$S,0)),"",INDEX('Výsledková listina'!$C:$C,MATCH(CONCATENATE(B$4,$A15),'Výsledková listina'!$S:$S,0),1))</f>
        <v>Hanáček František</v>
      </c>
      <c r="C15" s="52" t="str">
        <f>IF(ISNA(MATCH(CONCATENATE(B$4,$A15),'Výsledková listina'!$S:$S,0)),"",INDEX('Výsledková listina'!$T:$T,MATCH(CONCATENATE(B$4,$A15),'Výsledková listina'!$S:$S,0),1))</f>
        <v>RSK Crazy Boys</v>
      </c>
      <c r="D15" s="127">
        <v>8750</v>
      </c>
      <c r="E15" s="50">
        <f t="shared" si="0"/>
        <v>4</v>
      </c>
      <c r="F15" s="68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27"/>
      <c r="J15" s="50">
        <f t="shared" si="1"/>
      </c>
      <c r="K15" s="68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27"/>
      <c r="O15" s="50">
        <f t="shared" si="2"/>
      </c>
      <c r="P15" s="68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27"/>
      <c r="T15" s="50">
        <f t="shared" si="3"/>
      </c>
      <c r="U15" s="68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27"/>
      <c r="Y15" s="50">
        <f t="shared" si="4"/>
      </c>
      <c r="Z15" s="68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27"/>
      <c r="AD15" s="50">
        <f t="shared" si="5"/>
      </c>
      <c r="AE15" s="68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27"/>
      <c r="AI15" s="50">
        <f t="shared" si="6"/>
      </c>
      <c r="AJ15" s="68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27"/>
      <c r="AN15" s="50">
        <f t="shared" si="7"/>
      </c>
      <c r="AO15" s="68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27"/>
      <c r="AS15" s="50">
        <f t="shared" si="8"/>
      </c>
      <c r="AT15" s="68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27"/>
      <c r="AX15" s="50">
        <f t="shared" si="9"/>
      </c>
      <c r="AY15" s="68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27"/>
      <c r="BC15" s="50">
        <f t="shared" si="10"/>
      </c>
      <c r="BD15" s="68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27"/>
      <c r="BH15" s="50">
        <f t="shared" si="11"/>
      </c>
      <c r="BI15" s="68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27"/>
      <c r="BM15" s="50">
        <f t="shared" si="12"/>
      </c>
      <c r="BN15" s="68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27"/>
      <c r="BR15" s="50">
        <f t="shared" si="13"/>
      </c>
      <c r="BS15" s="68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27"/>
      <c r="BW15" s="50">
        <f t="shared" si="14"/>
      </c>
      <c r="BX15" s="68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27"/>
      <c r="E16" s="50">
        <f t="shared" si="0"/>
      </c>
      <c r="F16" s="68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27"/>
      <c r="J16" s="50">
        <f t="shared" si="1"/>
      </c>
      <c r="K16" s="68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27"/>
      <c r="O16" s="50">
        <f t="shared" si="2"/>
      </c>
      <c r="P16" s="68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27"/>
      <c r="T16" s="50">
        <f t="shared" si="3"/>
      </c>
      <c r="U16" s="68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27"/>
      <c r="Y16" s="50">
        <f t="shared" si="4"/>
      </c>
      <c r="Z16" s="68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27"/>
      <c r="AD16" s="50">
        <f t="shared" si="5"/>
      </c>
      <c r="AE16" s="68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27"/>
      <c r="AI16" s="50">
        <f t="shared" si="6"/>
      </c>
      <c r="AJ16" s="68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27"/>
      <c r="AN16" s="50">
        <f t="shared" si="7"/>
      </c>
      <c r="AO16" s="68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27"/>
      <c r="AS16" s="50">
        <f t="shared" si="8"/>
      </c>
      <c r="AT16" s="68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27"/>
      <c r="AX16" s="50">
        <f t="shared" si="9"/>
      </c>
      <c r="AY16" s="68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27"/>
      <c r="BC16" s="50">
        <f t="shared" si="10"/>
      </c>
      <c r="BD16" s="68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27"/>
      <c r="BH16" s="50">
        <f t="shared" si="11"/>
      </c>
      <c r="BI16" s="68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27"/>
      <c r="BM16" s="50">
        <f t="shared" si="12"/>
      </c>
      <c r="BN16" s="68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27"/>
      <c r="BR16" s="50">
        <f t="shared" si="13"/>
      </c>
      <c r="BS16" s="68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27"/>
      <c r="BW16" s="50">
        <f t="shared" si="14"/>
      </c>
      <c r="BX16" s="68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27"/>
      <c r="E17" s="50">
        <f t="shared" si="0"/>
      </c>
      <c r="F17" s="68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27"/>
      <c r="J17" s="50">
        <f t="shared" si="1"/>
      </c>
      <c r="K17" s="68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27"/>
      <c r="O17" s="50">
        <f t="shared" si="2"/>
      </c>
      <c r="P17" s="68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27"/>
      <c r="T17" s="50">
        <f t="shared" si="3"/>
      </c>
      <c r="U17" s="68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27"/>
      <c r="Y17" s="50">
        <f t="shared" si="4"/>
      </c>
      <c r="Z17" s="68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27"/>
      <c r="AD17" s="50">
        <f t="shared" si="5"/>
      </c>
      <c r="AE17" s="68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27"/>
      <c r="AI17" s="50">
        <f t="shared" si="6"/>
      </c>
      <c r="AJ17" s="68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27"/>
      <c r="AN17" s="50">
        <f t="shared" si="7"/>
      </c>
      <c r="AO17" s="68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27"/>
      <c r="AS17" s="50">
        <f t="shared" si="8"/>
      </c>
      <c r="AT17" s="68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27"/>
      <c r="AX17" s="50">
        <f t="shared" si="9"/>
      </c>
      <c r="AY17" s="68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27"/>
      <c r="BC17" s="50">
        <f t="shared" si="10"/>
      </c>
      <c r="BD17" s="68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27"/>
      <c r="BH17" s="50">
        <f t="shared" si="11"/>
      </c>
      <c r="BI17" s="68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27"/>
      <c r="BM17" s="50">
        <f t="shared" si="12"/>
      </c>
      <c r="BN17" s="68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27"/>
      <c r="BR17" s="50">
        <f t="shared" si="13"/>
      </c>
      <c r="BS17" s="68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27"/>
      <c r="BW17" s="50">
        <f t="shared" si="14"/>
      </c>
      <c r="BX17" s="68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27"/>
      <c r="E18" s="50">
        <f t="shared" si="0"/>
      </c>
      <c r="F18" s="68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27"/>
      <c r="J18" s="50">
        <f t="shared" si="1"/>
      </c>
      <c r="K18" s="68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27"/>
      <c r="O18" s="50">
        <f t="shared" si="2"/>
      </c>
      <c r="P18" s="68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27"/>
      <c r="T18" s="50">
        <f t="shared" si="3"/>
      </c>
      <c r="U18" s="68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27"/>
      <c r="Y18" s="50">
        <f t="shared" si="4"/>
      </c>
      <c r="Z18" s="68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27"/>
      <c r="AD18" s="50">
        <f t="shared" si="5"/>
      </c>
      <c r="AE18" s="68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27"/>
      <c r="AI18" s="50">
        <f t="shared" si="6"/>
      </c>
      <c r="AJ18" s="68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27"/>
      <c r="AN18" s="50">
        <f t="shared" si="7"/>
      </c>
      <c r="AO18" s="68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27"/>
      <c r="AS18" s="50">
        <f t="shared" si="8"/>
      </c>
      <c r="AT18" s="68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27"/>
      <c r="AX18" s="50">
        <f t="shared" si="9"/>
      </c>
      <c r="AY18" s="68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27"/>
      <c r="BC18" s="50">
        <f t="shared" si="10"/>
      </c>
      <c r="BD18" s="68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27"/>
      <c r="BH18" s="50">
        <f t="shared" si="11"/>
      </c>
      <c r="BI18" s="68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27"/>
      <c r="BM18" s="50">
        <f t="shared" si="12"/>
      </c>
      <c r="BN18" s="68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27"/>
      <c r="BR18" s="50">
        <f t="shared" si="13"/>
      </c>
      <c r="BS18" s="68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27"/>
      <c r="BW18" s="50">
        <f t="shared" si="14"/>
      </c>
      <c r="BX18" s="68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27"/>
      <c r="E19" s="50">
        <f t="shared" si="0"/>
      </c>
      <c r="F19" s="68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27"/>
      <c r="J19" s="50">
        <f t="shared" si="1"/>
      </c>
      <c r="K19" s="68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27"/>
      <c r="O19" s="50">
        <f t="shared" si="2"/>
      </c>
      <c r="P19" s="68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27"/>
      <c r="T19" s="50">
        <f t="shared" si="3"/>
      </c>
      <c r="U19" s="68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27"/>
      <c r="Y19" s="50">
        <f t="shared" si="4"/>
      </c>
      <c r="Z19" s="68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27"/>
      <c r="AD19" s="50">
        <f t="shared" si="5"/>
      </c>
      <c r="AE19" s="68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27"/>
      <c r="AI19" s="50">
        <f t="shared" si="6"/>
      </c>
      <c r="AJ19" s="68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27"/>
      <c r="AN19" s="50">
        <f t="shared" si="7"/>
      </c>
      <c r="AO19" s="68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27"/>
      <c r="AS19" s="50">
        <f t="shared" si="8"/>
      </c>
      <c r="AT19" s="68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27"/>
      <c r="AX19" s="50">
        <f t="shared" si="9"/>
      </c>
      <c r="AY19" s="68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27"/>
      <c r="BC19" s="50">
        <f t="shared" si="10"/>
      </c>
      <c r="BD19" s="68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27"/>
      <c r="BH19" s="50">
        <f t="shared" si="11"/>
      </c>
      <c r="BI19" s="68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27"/>
      <c r="BM19" s="50">
        <f t="shared" si="12"/>
      </c>
      <c r="BN19" s="68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27"/>
      <c r="BR19" s="50">
        <f t="shared" si="13"/>
      </c>
      <c r="BS19" s="68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27"/>
      <c r="BW19" s="50">
        <f t="shared" si="14"/>
      </c>
      <c r="BX19" s="68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4"/>
      <c r="E20" s="50">
        <f t="shared" si="0"/>
      </c>
      <c r="F20" s="68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4"/>
      <c r="J20" s="50">
        <f t="shared" si="1"/>
      </c>
      <c r="K20" s="68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4"/>
      <c r="O20" s="50">
        <f t="shared" si="2"/>
      </c>
      <c r="P20" s="68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4"/>
      <c r="T20" s="50">
        <f t="shared" si="3"/>
      </c>
      <c r="U20" s="68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4"/>
      <c r="Y20" s="50">
        <f t="shared" si="4"/>
      </c>
      <c r="Z20" s="68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8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8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8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8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8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8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8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8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8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8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4"/>
      <c r="E21" s="50">
        <f t="shared" si="0"/>
      </c>
      <c r="F21" s="68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4"/>
      <c r="J21" s="50">
        <f t="shared" si="1"/>
      </c>
      <c r="K21" s="68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4"/>
      <c r="O21" s="50">
        <f t="shared" si="2"/>
      </c>
      <c r="P21" s="68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4"/>
      <c r="T21" s="50">
        <f t="shared" si="3"/>
      </c>
      <c r="U21" s="68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4"/>
      <c r="Y21" s="50">
        <f t="shared" si="4"/>
      </c>
      <c r="Z21" s="68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8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8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8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8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8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8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8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8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8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8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4"/>
      <c r="E22" s="50">
        <f t="shared" si="0"/>
      </c>
      <c r="F22" s="68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4"/>
      <c r="J22" s="50">
        <f t="shared" si="1"/>
      </c>
      <c r="K22" s="68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4"/>
      <c r="O22" s="50">
        <f t="shared" si="2"/>
      </c>
      <c r="P22" s="68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4"/>
      <c r="T22" s="50">
        <f t="shared" si="3"/>
      </c>
      <c r="U22" s="68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4"/>
      <c r="Y22" s="50">
        <f t="shared" si="4"/>
      </c>
      <c r="Z22" s="68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8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8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8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8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8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8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8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8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8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8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4"/>
      <c r="E23" s="50">
        <f t="shared" si="0"/>
      </c>
      <c r="F23" s="68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4"/>
      <c r="J23" s="50">
        <f t="shared" si="1"/>
      </c>
      <c r="K23" s="68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4"/>
      <c r="O23" s="50">
        <f t="shared" si="2"/>
      </c>
      <c r="P23" s="68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4"/>
      <c r="T23" s="50">
        <f t="shared" si="3"/>
      </c>
      <c r="U23" s="68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4"/>
      <c r="Y23" s="50">
        <f t="shared" si="4"/>
      </c>
      <c r="Z23" s="68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8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8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8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8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8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8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8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8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8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8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4"/>
      <c r="E24" s="50">
        <f t="shared" si="0"/>
      </c>
      <c r="F24" s="68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4"/>
      <c r="J24" s="50">
        <f t="shared" si="1"/>
      </c>
      <c r="K24" s="68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4"/>
      <c r="O24" s="50">
        <f t="shared" si="2"/>
      </c>
      <c r="P24" s="68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4"/>
      <c r="T24" s="50">
        <f t="shared" si="3"/>
      </c>
      <c r="U24" s="68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4"/>
      <c r="Y24" s="50">
        <f t="shared" si="4"/>
      </c>
      <c r="Z24" s="68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8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8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8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8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8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8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8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8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8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8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4"/>
      <c r="E25" s="50">
        <f t="shared" si="0"/>
      </c>
      <c r="F25" s="68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4"/>
      <c r="J25" s="50">
        <f t="shared" si="1"/>
      </c>
      <c r="K25" s="68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4"/>
      <c r="O25" s="50">
        <f t="shared" si="2"/>
      </c>
      <c r="P25" s="68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4"/>
      <c r="T25" s="50">
        <f t="shared" si="3"/>
      </c>
      <c r="U25" s="68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4"/>
      <c r="Y25" s="50">
        <f t="shared" si="4"/>
      </c>
      <c r="Z25" s="68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8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8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8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8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8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8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8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8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8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8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8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8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8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8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8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8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8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8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8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8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8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8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8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8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8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8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8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8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8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8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8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8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8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8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8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8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8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8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8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8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8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8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8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8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8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8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8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8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8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8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8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8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8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8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8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8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8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8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8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8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8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8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8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8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8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8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8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8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8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8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8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8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8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8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8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8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8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8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8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8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8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8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8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8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8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8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8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8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8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8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8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8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8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8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8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8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8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8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8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8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8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8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8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8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8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8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8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8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8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8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8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8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8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8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8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8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8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8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8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8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8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8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8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8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8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8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8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8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8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8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8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8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8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8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8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8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8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8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8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8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8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8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8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8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8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9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9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9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9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9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9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9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9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9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9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9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9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9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9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6" t="str">
        <f>CONCATENATE('Základní list'!$E$4)</f>
        <v>pohárový</v>
      </c>
      <c r="C1" s="196"/>
      <c r="D1" s="196"/>
      <c r="E1" s="196"/>
      <c r="F1" s="196"/>
      <c r="G1" s="196" t="str">
        <f>CONCATENATE('Základní list'!$E$4)</f>
        <v>pohárový</v>
      </c>
      <c r="H1" s="196"/>
      <c r="I1" s="196"/>
      <c r="J1" s="196"/>
      <c r="K1" s="196"/>
      <c r="L1" s="196" t="str">
        <f>CONCATENATE('Základní list'!$E$4)</f>
        <v>pohárový</v>
      </c>
      <c r="M1" s="196"/>
      <c r="N1" s="196"/>
      <c r="O1" s="196"/>
      <c r="P1" s="196"/>
      <c r="Q1" s="196" t="str">
        <f>CONCATENATE('Základní list'!$E$4)</f>
        <v>pohárový</v>
      </c>
      <c r="R1" s="196"/>
      <c r="S1" s="196"/>
      <c r="T1" s="196"/>
      <c r="U1" s="196"/>
      <c r="V1" s="196" t="str">
        <f>CONCATENATE('Základní list'!$E$4)</f>
        <v>pohárový</v>
      </c>
      <c r="W1" s="196"/>
      <c r="X1" s="196"/>
      <c r="Y1" s="196"/>
      <c r="Z1" s="196"/>
      <c r="AA1" s="196" t="str">
        <f>CONCATENATE('Základní list'!$E$4)</f>
        <v>pohárový</v>
      </c>
      <c r="AB1" s="196"/>
      <c r="AC1" s="196"/>
      <c r="AD1" s="196"/>
      <c r="AE1" s="196"/>
      <c r="AF1" s="196" t="str">
        <f>CONCATENATE('Základní list'!$E$4)</f>
        <v>pohárový</v>
      </c>
      <c r="AG1" s="196"/>
      <c r="AH1" s="196"/>
      <c r="AI1" s="196"/>
      <c r="AJ1" s="196"/>
      <c r="AK1" s="196" t="str">
        <f>CONCATENATE('Základní list'!$E$4)</f>
        <v>pohárový</v>
      </c>
      <c r="AL1" s="196"/>
      <c r="AM1" s="196"/>
      <c r="AN1" s="196"/>
      <c r="AO1" s="196"/>
      <c r="AP1" s="196" t="str">
        <f>CONCATENATE('Základní list'!$E$4)</f>
        <v>pohárový</v>
      </c>
      <c r="AQ1" s="196"/>
      <c r="AR1" s="196"/>
      <c r="AS1" s="196"/>
      <c r="AT1" s="196"/>
      <c r="AU1" s="196" t="str">
        <f>CONCATENATE('Základní list'!$E$4)</f>
        <v>pohárový</v>
      </c>
      <c r="AV1" s="196"/>
      <c r="AW1" s="196"/>
      <c r="AX1" s="196"/>
      <c r="AY1" s="196"/>
      <c r="AZ1" s="196" t="str">
        <f>CONCATENATE('Základní list'!$E$4)</f>
        <v>pohárový</v>
      </c>
      <c r="BA1" s="196"/>
      <c r="BB1" s="196"/>
      <c r="BC1" s="196"/>
      <c r="BD1" s="196"/>
      <c r="BE1" s="196" t="str">
        <f>CONCATENATE('Základní list'!$E$4)</f>
        <v>pohárový</v>
      </c>
      <c r="BF1" s="196"/>
      <c r="BG1" s="196"/>
      <c r="BH1" s="196"/>
      <c r="BI1" s="196"/>
      <c r="BJ1" s="196" t="str">
        <f>CONCATENATE('Základní list'!$E$4)</f>
        <v>pohárový</v>
      </c>
      <c r="BK1" s="196"/>
      <c r="BL1" s="196"/>
      <c r="BM1" s="196"/>
      <c r="BN1" s="196"/>
      <c r="BO1" s="196" t="str">
        <f>CONCATENATE('Základní list'!$E$4)</f>
        <v>pohárový</v>
      </c>
      <c r="BP1" s="196"/>
      <c r="BQ1" s="196"/>
      <c r="BR1" s="196"/>
      <c r="BS1" s="196"/>
      <c r="BT1" s="196" t="str">
        <f>CONCATENATE('Základní list'!$E$4)</f>
        <v>pohárový</v>
      </c>
      <c r="BU1" s="196"/>
      <c r="BV1" s="196"/>
      <c r="BW1" s="196"/>
      <c r="BX1" s="196"/>
    </row>
    <row r="2" spans="1:76" s="99" customFormat="1" ht="13.5" thickBot="1">
      <c r="A2" s="58"/>
      <c r="B2" s="197" t="str">
        <f>CONCATENATE('Základní list'!$D$5)</f>
        <v>1.9.2018</v>
      </c>
      <c r="C2" s="197"/>
      <c r="D2" s="197"/>
      <c r="E2" s="197"/>
      <c r="F2" s="197"/>
      <c r="G2" s="197" t="str">
        <f>CONCATENATE('Základní list'!$D$5)</f>
        <v>1.9.2018</v>
      </c>
      <c r="H2" s="197"/>
      <c r="I2" s="197"/>
      <c r="J2" s="197"/>
      <c r="K2" s="197"/>
      <c r="L2" s="197" t="str">
        <f>CONCATENATE('Základní list'!$D$5)</f>
        <v>1.9.2018</v>
      </c>
      <c r="M2" s="197"/>
      <c r="N2" s="197"/>
      <c r="O2" s="197"/>
      <c r="P2" s="197"/>
      <c r="Q2" s="197" t="str">
        <f>CONCATENATE('Základní list'!$D$5)</f>
        <v>1.9.2018</v>
      </c>
      <c r="R2" s="197"/>
      <c r="S2" s="197"/>
      <c r="T2" s="197"/>
      <c r="U2" s="197"/>
      <c r="V2" s="197" t="str">
        <f>CONCATENATE('Základní list'!$D$5)</f>
        <v>1.9.2018</v>
      </c>
      <c r="W2" s="197"/>
      <c r="X2" s="197"/>
      <c r="Y2" s="197"/>
      <c r="Z2" s="197"/>
      <c r="AA2" s="197" t="str">
        <f>CONCATENATE('Základní list'!$D$5)</f>
        <v>1.9.2018</v>
      </c>
      <c r="AB2" s="197"/>
      <c r="AC2" s="197"/>
      <c r="AD2" s="197"/>
      <c r="AE2" s="197"/>
      <c r="AF2" s="197" t="str">
        <f>CONCATENATE('Základní list'!$D$5)</f>
        <v>1.9.2018</v>
      </c>
      <c r="AG2" s="197"/>
      <c r="AH2" s="197"/>
      <c r="AI2" s="197"/>
      <c r="AJ2" s="197"/>
      <c r="AK2" s="197" t="str">
        <f>CONCATENATE('Základní list'!$D$5)</f>
        <v>1.9.2018</v>
      </c>
      <c r="AL2" s="197"/>
      <c r="AM2" s="197"/>
      <c r="AN2" s="197"/>
      <c r="AO2" s="197"/>
      <c r="AP2" s="197" t="str">
        <f>CONCATENATE('Základní list'!$D$5)</f>
        <v>1.9.2018</v>
      </c>
      <c r="AQ2" s="197"/>
      <c r="AR2" s="197"/>
      <c r="AS2" s="197"/>
      <c r="AT2" s="197"/>
      <c r="AU2" s="197" t="str">
        <f>CONCATENATE('Základní list'!$D$5)</f>
        <v>1.9.2018</v>
      </c>
      <c r="AV2" s="197"/>
      <c r="AW2" s="197"/>
      <c r="AX2" s="197"/>
      <c r="AY2" s="197"/>
      <c r="AZ2" s="197" t="str">
        <f>CONCATENATE('Základní list'!$D$5)</f>
        <v>1.9.2018</v>
      </c>
      <c r="BA2" s="197"/>
      <c r="BB2" s="197"/>
      <c r="BC2" s="197"/>
      <c r="BD2" s="197"/>
      <c r="BE2" s="197" t="str">
        <f>CONCATENATE('Základní list'!$D$5)</f>
        <v>1.9.2018</v>
      </c>
      <c r="BF2" s="197"/>
      <c r="BG2" s="197"/>
      <c r="BH2" s="197"/>
      <c r="BI2" s="197"/>
      <c r="BJ2" s="197" t="str">
        <f>CONCATENATE('Základní list'!$D$5)</f>
        <v>1.9.2018</v>
      </c>
      <c r="BK2" s="197"/>
      <c r="BL2" s="197"/>
      <c r="BM2" s="197"/>
      <c r="BN2" s="197"/>
      <c r="BO2" s="197" t="str">
        <f>CONCATENATE('Základní list'!$D$5)</f>
        <v>1.9.2018</v>
      </c>
      <c r="BP2" s="197"/>
      <c r="BQ2" s="197"/>
      <c r="BR2" s="197"/>
      <c r="BS2" s="197"/>
      <c r="BT2" s="197" t="str">
        <f>CONCATENATE('Základní list'!$D$5)</f>
        <v>1.9.2018</v>
      </c>
      <c r="BU2" s="197"/>
      <c r="BV2" s="197"/>
      <c r="BW2" s="197"/>
      <c r="BX2" s="197"/>
    </row>
    <row r="3" spans="1:76" ht="16.5" customHeight="1">
      <c r="A3" s="187" t="s">
        <v>9</v>
      </c>
      <c r="B3" s="190" t="s">
        <v>14</v>
      </c>
      <c r="C3" s="191"/>
      <c r="D3" s="191"/>
      <c r="E3" s="191"/>
      <c r="F3" s="192"/>
      <c r="G3" s="190" t="s">
        <v>14</v>
      </c>
      <c r="H3" s="191"/>
      <c r="I3" s="191"/>
      <c r="J3" s="191"/>
      <c r="K3" s="192" t="s">
        <v>34</v>
      </c>
      <c r="L3" s="190" t="s">
        <v>14</v>
      </c>
      <c r="M3" s="191"/>
      <c r="N3" s="191"/>
      <c r="O3" s="191"/>
      <c r="P3" s="192" t="s">
        <v>34</v>
      </c>
      <c r="Q3" s="190" t="s">
        <v>14</v>
      </c>
      <c r="R3" s="191"/>
      <c r="S3" s="191"/>
      <c r="T3" s="191"/>
      <c r="U3" s="192" t="s">
        <v>34</v>
      </c>
      <c r="V3" s="190" t="s">
        <v>14</v>
      </c>
      <c r="W3" s="191"/>
      <c r="X3" s="191"/>
      <c r="Y3" s="191"/>
      <c r="Z3" s="192" t="s">
        <v>34</v>
      </c>
      <c r="AA3" s="190" t="s">
        <v>14</v>
      </c>
      <c r="AB3" s="191"/>
      <c r="AC3" s="191"/>
      <c r="AD3" s="191"/>
      <c r="AE3" s="192" t="s">
        <v>34</v>
      </c>
      <c r="AF3" s="190" t="s">
        <v>14</v>
      </c>
      <c r="AG3" s="191"/>
      <c r="AH3" s="191"/>
      <c r="AI3" s="191"/>
      <c r="AJ3" s="192" t="s">
        <v>34</v>
      </c>
      <c r="AK3" s="190" t="s">
        <v>14</v>
      </c>
      <c r="AL3" s="191"/>
      <c r="AM3" s="191"/>
      <c r="AN3" s="191"/>
      <c r="AO3" s="192" t="s">
        <v>34</v>
      </c>
      <c r="AP3" s="190" t="s">
        <v>14</v>
      </c>
      <c r="AQ3" s="191"/>
      <c r="AR3" s="191"/>
      <c r="AS3" s="191"/>
      <c r="AT3" s="192" t="s">
        <v>34</v>
      </c>
      <c r="AU3" s="190" t="s">
        <v>14</v>
      </c>
      <c r="AV3" s="191"/>
      <c r="AW3" s="191"/>
      <c r="AX3" s="191"/>
      <c r="AY3" s="192" t="s">
        <v>34</v>
      </c>
      <c r="AZ3" s="190" t="s">
        <v>14</v>
      </c>
      <c r="BA3" s="191"/>
      <c r="BB3" s="191"/>
      <c r="BC3" s="191"/>
      <c r="BD3" s="192" t="s">
        <v>34</v>
      </c>
      <c r="BE3" s="190" t="s">
        <v>14</v>
      </c>
      <c r="BF3" s="191"/>
      <c r="BG3" s="191"/>
      <c r="BH3" s="191"/>
      <c r="BI3" s="192" t="s">
        <v>34</v>
      </c>
      <c r="BJ3" s="190" t="s">
        <v>14</v>
      </c>
      <c r="BK3" s="191"/>
      <c r="BL3" s="191"/>
      <c r="BM3" s="191"/>
      <c r="BN3" s="192" t="s">
        <v>34</v>
      </c>
      <c r="BO3" s="190" t="s">
        <v>14</v>
      </c>
      <c r="BP3" s="191"/>
      <c r="BQ3" s="191"/>
      <c r="BR3" s="191"/>
      <c r="BS3" s="192" t="s">
        <v>34</v>
      </c>
      <c r="BT3" s="190" t="s">
        <v>14</v>
      </c>
      <c r="BU3" s="191"/>
      <c r="BV3" s="191"/>
      <c r="BW3" s="191"/>
      <c r="BX3" s="192" t="s">
        <v>34</v>
      </c>
    </row>
    <row r="4" spans="1:76" s="8" customFormat="1" ht="16.5" customHeight="1" thickBot="1">
      <c r="A4" s="188"/>
      <c r="B4" s="193" t="str">
        <f>IF(ISBLANK('Základní list'!$C12),"",'Základní list'!$A12)</f>
        <v>A</v>
      </c>
      <c r="C4" s="194"/>
      <c r="D4" s="194"/>
      <c r="E4" s="194"/>
      <c r="F4" s="195"/>
      <c r="G4" s="193" t="str">
        <f>IF(ISBLANK('Základní list'!$C13),"",'Základní list'!$A13)</f>
        <v>B</v>
      </c>
      <c r="H4" s="194"/>
      <c r="I4" s="194"/>
      <c r="J4" s="194"/>
      <c r="K4" s="195"/>
      <c r="L4" s="193" t="str">
        <f>IF(ISBLANK('Základní list'!$C14),"",'Základní list'!$A14)</f>
        <v>C</v>
      </c>
      <c r="M4" s="194"/>
      <c r="N4" s="194"/>
      <c r="O4" s="194"/>
      <c r="P4" s="195"/>
      <c r="Q4" s="193" t="str">
        <f>IF(ISBLANK('Základní list'!$C15),"",'Základní list'!$A15)</f>
        <v>D</v>
      </c>
      <c r="R4" s="194"/>
      <c r="S4" s="194"/>
      <c r="T4" s="194"/>
      <c r="U4" s="195"/>
      <c r="V4" s="193" t="str">
        <f>IF(ISBLANK('Základní list'!$C16),"",'Základní list'!$A16)</f>
        <v>E</v>
      </c>
      <c r="W4" s="194"/>
      <c r="X4" s="194"/>
      <c r="Y4" s="194"/>
      <c r="Z4" s="195"/>
      <c r="AA4" s="193" t="str">
        <f>IF(ISBLANK('Základní list'!$C17),"",'Základní list'!$A17)</f>
        <v>F</v>
      </c>
      <c r="AB4" s="194"/>
      <c r="AC4" s="194"/>
      <c r="AD4" s="194"/>
      <c r="AE4" s="195"/>
      <c r="AF4" s="193" t="str">
        <f>IF(ISBLANK('Základní list'!$C18),"",'Základní list'!$A18)</f>
        <v>G</v>
      </c>
      <c r="AG4" s="194"/>
      <c r="AH4" s="194"/>
      <c r="AI4" s="194"/>
      <c r="AJ4" s="195"/>
      <c r="AK4" s="193" t="str">
        <f>IF(ISBLANK('Základní list'!$C19),"",'Základní list'!$A19)</f>
        <v>H</v>
      </c>
      <c r="AL4" s="194"/>
      <c r="AM4" s="194"/>
      <c r="AN4" s="194"/>
      <c r="AO4" s="195"/>
      <c r="AP4" s="193" t="str">
        <f>IF(ISBLANK('Základní list'!$C20),"",'Základní list'!$A20)</f>
        <v>I</v>
      </c>
      <c r="AQ4" s="194"/>
      <c r="AR4" s="194"/>
      <c r="AS4" s="194"/>
      <c r="AT4" s="195"/>
      <c r="AU4" s="193" t="str">
        <f>IF(ISBLANK('Základní list'!$C21),"",'Základní list'!$A21)</f>
        <v>J</v>
      </c>
      <c r="AV4" s="194"/>
      <c r="AW4" s="194"/>
      <c r="AX4" s="194"/>
      <c r="AY4" s="195"/>
      <c r="AZ4" s="193" t="str">
        <f>IF(ISBLANK('Základní list'!$C22),"",'Základní list'!$A22)</f>
        <v>K</v>
      </c>
      <c r="BA4" s="194"/>
      <c r="BB4" s="194"/>
      <c r="BC4" s="194"/>
      <c r="BD4" s="195"/>
      <c r="BE4" s="193" t="str">
        <f>IF(ISBLANK('Základní list'!$C23),"",'Základní list'!$A23)</f>
        <v>L</v>
      </c>
      <c r="BF4" s="194"/>
      <c r="BG4" s="194"/>
      <c r="BH4" s="194"/>
      <c r="BI4" s="195"/>
      <c r="BJ4" s="193" t="str">
        <f>IF(ISBLANK('Základní list'!$C24),"",'Základní list'!$A24)</f>
        <v>M</v>
      </c>
      <c r="BK4" s="194"/>
      <c r="BL4" s="194"/>
      <c r="BM4" s="194"/>
      <c r="BN4" s="195"/>
      <c r="BO4" s="193" t="str">
        <f>IF(ISBLANK('Základní list'!$C25),"",'Základní list'!$A25)</f>
        <v>O</v>
      </c>
      <c r="BP4" s="194"/>
      <c r="BQ4" s="194"/>
      <c r="BR4" s="194"/>
      <c r="BS4" s="195"/>
      <c r="BT4" s="193" t="str">
        <f>IF(ISBLANK('Základní list'!$C26),"",'Základní list'!$A26)</f>
        <v>P</v>
      </c>
      <c r="BU4" s="194"/>
      <c r="BV4" s="194"/>
      <c r="BW4" s="194"/>
      <c r="BX4" s="195"/>
    </row>
    <row r="5" spans="1:76" s="9" customFormat="1" ht="13.5" thickBot="1">
      <c r="A5" s="189"/>
      <c r="B5" s="1" t="s">
        <v>49</v>
      </c>
      <c r="C5" s="1" t="s">
        <v>40</v>
      </c>
      <c r="D5" s="1" t="s">
        <v>10</v>
      </c>
      <c r="E5" s="2" t="s">
        <v>11</v>
      </c>
      <c r="F5" s="29" t="s">
        <v>34</v>
      </c>
      <c r="G5" s="1" t="s">
        <v>49</v>
      </c>
      <c r="H5" s="1" t="s">
        <v>40</v>
      </c>
      <c r="I5" s="1" t="s">
        <v>10</v>
      </c>
      <c r="J5" s="2" t="s">
        <v>11</v>
      </c>
      <c r="K5" s="29" t="s">
        <v>34</v>
      </c>
      <c r="L5" s="1" t="s">
        <v>49</v>
      </c>
      <c r="M5" s="1" t="s">
        <v>40</v>
      </c>
      <c r="N5" s="1" t="s">
        <v>10</v>
      </c>
      <c r="O5" s="2" t="s">
        <v>11</v>
      </c>
      <c r="P5" s="29" t="s">
        <v>34</v>
      </c>
      <c r="Q5" s="1" t="s">
        <v>49</v>
      </c>
      <c r="R5" s="1" t="s">
        <v>40</v>
      </c>
      <c r="S5" s="1" t="s">
        <v>10</v>
      </c>
      <c r="T5" s="2" t="s">
        <v>11</v>
      </c>
      <c r="U5" s="29" t="s">
        <v>34</v>
      </c>
      <c r="V5" s="1" t="s">
        <v>49</v>
      </c>
      <c r="W5" s="1" t="s">
        <v>40</v>
      </c>
      <c r="X5" s="1" t="s">
        <v>10</v>
      </c>
      <c r="Y5" s="2" t="s">
        <v>11</v>
      </c>
      <c r="Z5" s="29" t="s">
        <v>34</v>
      </c>
      <c r="AA5" s="1" t="s">
        <v>49</v>
      </c>
      <c r="AB5" s="1" t="s">
        <v>40</v>
      </c>
      <c r="AC5" s="1" t="s">
        <v>10</v>
      </c>
      <c r="AD5" s="2" t="s">
        <v>11</v>
      </c>
      <c r="AE5" s="29" t="s">
        <v>34</v>
      </c>
      <c r="AF5" s="1" t="s">
        <v>49</v>
      </c>
      <c r="AG5" s="1" t="s">
        <v>40</v>
      </c>
      <c r="AH5" s="1" t="s">
        <v>10</v>
      </c>
      <c r="AI5" s="2" t="s">
        <v>11</v>
      </c>
      <c r="AJ5" s="29" t="s">
        <v>34</v>
      </c>
      <c r="AK5" s="1" t="s">
        <v>49</v>
      </c>
      <c r="AL5" s="1" t="s">
        <v>40</v>
      </c>
      <c r="AM5" s="1" t="s">
        <v>10</v>
      </c>
      <c r="AN5" s="2" t="s">
        <v>11</v>
      </c>
      <c r="AO5" s="29" t="s">
        <v>34</v>
      </c>
      <c r="AP5" s="1" t="s">
        <v>49</v>
      </c>
      <c r="AQ5" s="1" t="s">
        <v>40</v>
      </c>
      <c r="AR5" s="1" t="s">
        <v>10</v>
      </c>
      <c r="AS5" s="2" t="s">
        <v>11</v>
      </c>
      <c r="AT5" s="29" t="s">
        <v>34</v>
      </c>
      <c r="AU5" s="1" t="s">
        <v>49</v>
      </c>
      <c r="AV5" s="1" t="s">
        <v>40</v>
      </c>
      <c r="AW5" s="1" t="s">
        <v>10</v>
      </c>
      <c r="AX5" s="2" t="s">
        <v>11</v>
      </c>
      <c r="AY5" s="29" t="s">
        <v>34</v>
      </c>
      <c r="AZ5" s="1" t="s">
        <v>49</v>
      </c>
      <c r="BA5" s="1" t="s">
        <v>40</v>
      </c>
      <c r="BB5" s="1" t="s">
        <v>10</v>
      </c>
      <c r="BC5" s="2" t="s">
        <v>11</v>
      </c>
      <c r="BD5" s="29" t="s">
        <v>34</v>
      </c>
      <c r="BE5" s="1" t="s">
        <v>49</v>
      </c>
      <c r="BF5" s="1" t="s">
        <v>40</v>
      </c>
      <c r="BG5" s="1" t="s">
        <v>10</v>
      </c>
      <c r="BH5" s="2" t="s">
        <v>11</v>
      </c>
      <c r="BI5" s="29" t="s">
        <v>34</v>
      </c>
      <c r="BJ5" s="1" t="s">
        <v>49</v>
      </c>
      <c r="BK5" s="1" t="s">
        <v>40</v>
      </c>
      <c r="BL5" s="1" t="s">
        <v>10</v>
      </c>
      <c r="BM5" s="2" t="s">
        <v>11</v>
      </c>
      <c r="BN5" s="29" t="s">
        <v>34</v>
      </c>
      <c r="BO5" s="1" t="s">
        <v>49</v>
      </c>
      <c r="BP5" s="1" t="s">
        <v>40</v>
      </c>
      <c r="BQ5" s="1" t="s">
        <v>10</v>
      </c>
      <c r="BR5" s="2" t="s">
        <v>11</v>
      </c>
      <c r="BS5" s="29" t="s">
        <v>34</v>
      </c>
      <c r="BT5" s="1" t="s">
        <v>49</v>
      </c>
      <c r="BU5" s="1" t="s">
        <v>40</v>
      </c>
      <c r="BV5" s="1" t="s">
        <v>10</v>
      </c>
      <c r="BW5" s="2" t="s">
        <v>11</v>
      </c>
      <c r="BX5" s="29" t="s">
        <v>34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196" t="str">
        <f>CONCATENATE('Základní list'!$E$4)</f>
        <v>pohárový</v>
      </c>
      <c r="C1" s="196"/>
      <c r="D1" s="196"/>
      <c r="E1" s="196"/>
      <c r="F1" s="196"/>
      <c r="G1" s="196" t="str">
        <f>CONCATENATE('Základní list'!$E$4)</f>
        <v>pohárový</v>
      </c>
      <c r="H1" s="196"/>
      <c r="I1" s="196"/>
      <c r="J1" s="196"/>
      <c r="K1" s="196"/>
      <c r="L1" s="196" t="str">
        <f>CONCATENATE('Základní list'!$E$4)</f>
        <v>pohárový</v>
      </c>
      <c r="M1" s="196"/>
      <c r="N1" s="196"/>
      <c r="O1" s="196"/>
      <c r="P1" s="196"/>
      <c r="Q1" s="196" t="str">
        <f>CONCATENATE('Základní list'!$E$4)</f>
        <v>pohárový</v>
      </c>
      <c r="R1" s="196"/>
      <c r="S1" s="196"/>
      <c r="T1" s="196"/>
      <c r="U1" s="196"/>
      <c r="V1" s="196" t="str">
        <f>CONCATENATE('Základní list'!$E$4)</f>
        <v>pohárový</v>
      </c>
      <c r="W1" s="196"/>
      <c r="X1" s="196"/>
      <c r="Y1" s="196"/>
      <c r="Z1" s="196"/>
      <c r="AA1" s="196" t="str">
        <f>CONCATENATE('Základní list'!$E$4)</f>
        <v>pohárový</v>
      </c>
      <c r="AB1" s="196"/>
      <c r="AC1" s="196"/>
      <c r="AD1" s="196"/>
      <c r="AE1" s="196"/>
      <c r="AF1" s="196" t="str">
        <f>CONCATENATE('Základní list'!$E$4)</f>
        <v>pohárový</v>
      </c>
      <c r="AG1" s="196"/>
      <c r="AH1" s="196"/>
      <c r="AI1" s="196"/>
      <c r="AJ1" s="196"/>
      <c r="AK1" s="196" t="str">
        <f>CONCATENATE('Základní list'!$E$4)</f>
        <v>pohárový</v>
      </c>
      <c r="AL1" s="196"/>
      <c r="AM1" s="196"/>
      <c r="AN1" s="196"/>
      <c r="AO1" s="196"/>
      <c r="AP1" s="196" t="str">
        <f>CONCATENATE('Základní list'!$E$4)</f>
        <v>pohárový</v>
      </c>
      <c r="AQ1" s="196"/>
      <c r="AR1" s="196"/>
      <c r="AS1" s="196"/>
      <c r="AT1" s="196"/>
      <c r="AU1" s="196" t="str">
        <f>CONCATENATE('Základní list'!$E$4)</f>
        <v>pohárový</v>
      </c>
      <c r="AV1" s="196"/>
      <c r="AW1" s="196"/>
      <c r="AX1" s="196"/>
      <c r="AY1" s="196"/>
      <c r="AZ1" s="196" t="str">
        <f>CONCATENATE('Základní list'!$E$4)</f>
        <v>pohárový</v>
      </c>
      <c r="BA1" s="196"/>
      <c r="BB1" s="196"/>
      <c r="BC1" s="196"/>
      <c r="BD1" s="196"/>
      <c r="BE1" s="196" t="str">
        <f>CONCATENATE('Základní list'!$E$4)</f>
        <v>pohárový</v>
      </c>
      <c r="BF1" s="196"/>
      <c r="BG1" s="196"/>
      <c r="BH1" s="196"/>
      <c r="BI1" s="196"/>
      <c r="BJ1" s="196" t="str">
        <f>CONCATENATE('Základní list'!$E$4)</f>
        <v>pohárový</v>
      </c>
      <c r="BK1" s="196"/>
      <c r="BL1" s="196"/>
      <c r="BM1" s="196"/>
      <c r="BN1" s="196"/>
      <c r="BO1" s="196" t="str">
        <f>CONCATENATE('Základní list'!$E$4)</f>
        <v>pohárový</v>
      </c>
      <c r="BP1" s="196"/>
      <c r="BQ1" s="196"/>
      <c r="BR1" s="196"/>
      <c r="BS1" s="196"/>
      <c r="BT1" s="196" t="str">
        <f>CONCATENATE('Základní list'!$E$4)</f>
        <v>pohárový</v>
      </c>
      <c r="BU1" s="196"/>
      <c r="BV1" s="196"/>
      <c r="BW1" s="196"/>
      <c r="BX1" s="196"/>
    </row>
    <row r="2" spans="1:76" s="99" customFormat="1" ht="13.5" thickBot="1">
      <c r="A2" s="58"/>
      <c r="B2" s="197" t="str">
        <f>CONCATENATE('Základní list'!$F$5)</f>
        <v>2.9.2018</v>
      </c>
      <c r="C2" s="197"/>
      <c r="D2" s="197"/>
      <c r="E2" s="197"/>
      <c r="F2" s="197"/>
      <c r="G2" s="197" t="str">
        <f>CONCATENATE('Základní list'!$F$5)</f>
        <v>2.9.2018</v>
      </c>
      <c r="H2" s="197"/>
      <c r="I2" s="197"/>
      <c r="J2" s="197"/>
      <c r="K2" s="197"/>
      <c r="L2" s="197" t="str">
        <f>CONCATENATE('Základní list'!$F$5)</f>
        <v>2.9.2018</v>
      </c>
      <c r="M2" s="197"/>
      <c r="N2" s="197"/>
      <c r="O2" s="197"/>
      <c r="P2" s="197"/>
      <c r="Q2" s="197" t="str">
        <f>CONCATENATE('Základní list'!$F$5)</f>
        <v>2.9.2018</v>
      </c>
      <c r="R2" s="197"/>
      <c r="S2" s="197"/>
      <c r="T2" s="197"/>
      <c r="U2" s="197"/>
      <c r="V2" s="197" t="str">
        <f>CONCATENATE('Základní list'!$F$5)</f>
        <v>2.9.2018</v>
      </c>
      <c r="W2" s="197"/>
      <c r="X2" s="197"/>
      <c r="Y2" s="197"/>
      <c r="Z2" s="197"/>
      <c r="AA2" s="197" t="str">
        <f>CONCATENATE('Základní list'!$F$5)</f>
        <v>2.9.2018</v>
      </c>
      <c r="AB2" s="197"/>
      <c r="AC2" s="197"/>
      <c r="AD2" s="197"/>
      <c r="AE2" s="197"/>
      <c r="AF2" s="197" t="str">
        <f>CONCATENATE('Základní list'!$F$5)</f>
        <v>2.9.2018</v>
      </c>
      <c r="AG2" s="197"/>
      <c r="AH2" s="197"/>
      <c r="AI2" s="197"/>
      <c r="AJ2" s="197"/>
      <c r="AK2" s="197" t="str">
        <f>CONCATENATE('Základní list'!$F$5)</f>
        <v>2.9.2018</v>
      </c>
      <c r="AL2" s="197"/>
      <c r="AM2" s="197"/>
      <c r="AN2" s="197"/>
      <c r="AO2" s="197"/>
      <c r="AP2" s="197" t="str">
        <f>CONCATENATE('Základní list'!$F$5)</f>
        <v>2.9.2018</v>
      </c>
      <c r="AQ2" s="197"/>
      <c r="AR2" s="197"/>
      <c r="AS2" s="197"/>
      <c r="AT2" s="197"/>
      <c r="AU2" s="197" t="str">
        <f>CONCATENATE('Základní list'!$F$5)</f>
        <v>2.9.2018</v>
      </c>
      <c r="AV2" s="197"/>
      <c r="AW2" s="197"/>
      <c r="AX2" s="197"/>
      <c r="AY2" s="197"/>
      <c r="AZ2" s="197" t="str">
        <f>CONCATENATE('Základní list'!$F$5)</f>
        <v>2.9.2018</v>
      </c>
      <c r="BA2" s="197"/>
      <c r="BB2" s="197"/>
      <c r="BC2" s="197"/>
      <c r="BD2" s="197"/>
      <c r="BE2" s="197" t="str">
        <f>CONCATENATE('Základní list'!$F$5)</f>
        <v>2.9.2018</v>
      </c>
      <c r="BF2" s="197"/>
      <c r="BG2" s="197"/>
      <c r="BH2" s="197"/>
      <c r="BI2" s="197"/>
      <c r="BJ2" s="197" t="str">
        <f>CONCATENATE('Základní list'!$F$5)</f>
        <v>2.9.2018</v>
      </c>
      <c r="BK2" s="197"/>
      <c r="BL2" s="197"/>
      <c r="BM2" s="197"/>
      <c r="BN2" s="197"/>
      <c r="BO2" s="197" t="str">
        <f>CONCATENATE('Základní list'!$F$5)</f>
        <v>2.9.2018</v>
      </c>
      <c r="BP2" s="197"/>
      <c r="BQ2" s="197"/>
      <c r="BR2" s="197"/>
      <c r="BS2" s="197"/>
      <c r="BT2" s="197" t="str">
        <f>CONCATENATE('Základní list'!$F$5)</f>
        <v>2.9.2018</v>
      </c>
      <c r="BU2" s="197"/>
      <c r="BV2" s="197"/>
      <c r="BW2" s="197"/>
      <c r="BX2" s="197"/>
    </row>
    <row r="3" spans="1:76" ht="16.5" customHeight="1">
      <c r="A3" s="187" t="s">
        <v>9</v>
      </c>
      <c r="B3" s="190" t="s">
        <v>14</v>
      </c>
      <c r="C3" s="191"/>
      <c r="D3" s="191"/>
      <c r="E3" s="191"/>
      <c r="F3" s="192"/>
      <c r="G3" s="190" t="s">
        <v>14</v>
      </c>
      <c r="H3" s="191"/>
      <c r="I3" s="191"/>
      <c r="J3" s="191"/>
      <c r="K3" s="192" t="s">
        <v>34</v>
      </c>
      <c r="L3" s="190" t="s">
        <v>14</v>
      </c>
      <c r="M3" s="191"/>
      <c r="N3" s="191"/>
      <c r="O3" s="191"/>
      <c r="P3" s="192" t="s">
        <v>34</v>
      </c>
      <c r="Q3" s="190" t="s">
        <v>14</v>
      </c>
      <c r="R3" s="191"/>
      <c r="S3" s="191"/>
      <c r="T3" s="191"/>
      <c r="U3" s="192" t="s">
        <v>34</v>
      </c>
      <c r="V3" s="190" t="s">
        <v>14</v>
      </c>
      <c r="W3" s="191"/>
      <c r="X3" s="191"/>
      <c r="Y3" s="191"/>
      <c r="Z3" s="192" t="s">
        <v>34</v>
      </c>
      <c r="AA3" s="190" t="s">
        <v>14</v>
      </c>
      <c r="AB3" s="191"/>
      <c r="AC3" s="191"/>
      <c r="AD3" s="191"/>
      <c r="AE3" s="192" t="s">
        <v>34</v>
      </c>
      <c r="AF3" s="190" t="s">
        <v>14</v>
      </c>
      <c r="AG3" s="191"/>
      <c r="AH3" s="191"/>
      <c r="AI3" s="191"/>
      <c r="AJ3" s="192" t="s">
        <v>34</v>
      </c>
      <c r="AK3" s="190" t="s">
        <v>14</v>
      </c>
      <c r="AL3" s="191"/>
      <c r="AM3" s="191"/>
      <c r="AN3" s="191"/>
      <c r="AO3" s="192" t="s">
        <v>34</v>
      </c>
      <c r="AP3" s="190" t="s">
        <v>14</v>
      </c>
      <c r="AQ3" s="191"/>
      <c r="AR3" s="191"/>
      <c r="AS3" s="191"/>
      <c r="AT3" s="192" t="s">
        <v>34</v>
      </c>
      <c r="AU3" s="190" t="s">
        <v>14</v>
      </c>
      <c r="AV3" s="191"/>
      <c r="AW3" s="191"/>
      <c r="AX3" s="191"/>
      <c r="AY3" s="192" t="s">
        <v>34</v>
      </c>
      <c r="AZ3" s="190" t="s">
        <v>14</v>
      </c>
      <c r="BA3" s="191"/>
      <c r="BB3" s="191"/>
      <c r="BC3" s="191"/>
      <c r="BD3" s="192" t="s">
        <v>34</v>
      </c>
      <c r="BE3" s="190" t="s">
        <v>14</v>
      </c>
      <c r="BF3" s="191"/>
      <c r="BG3" s="191"/>
      <c r="BH3" s="191"/>
      <c r="BI3" s="192" t="s">
        <v>34</v>
      </c>
      <c r="BJ3" s="190" t="s">
        <v>14</v>
      </c>
      <c r="BK3" s="191"/>
      <c r="BL3" s="191"/>
      <c r="BM3" s="191"/>
      <c r="BN3" s="192" t="s">
        <v>34</v>
      </c>
      <c r="BO3" s="190" t="s">
        <v>14</v>
      </c>
      <c r="BP3" s="191"/>
      <c r="BQ3" s="191"/>
      <c r="BR3" s="191"/>
      <c r="BS3" s="192" t="s">
        <v>34</v>
      </c>
      <c r="BT3" s="190" t="s">
        <v>14</v>
      </c>
      <c r="BU3" s="191"/>
      <c r="BV3" s="191"/>
      <c r="BW3" s="191"/>
      <c r="BX3" s="192" t="s">
        <v>34</v>
      </c>
    </row>
    <row r="4" spans="1:76" s="8" customFormat="1" ht="16.5" customHeight="1" thickBot="1">
      <c r="A4" s="188"/>
      <c r="B4" s="193" t="str">
        <f>IF(ISBLANK('Základní list'!$C12),"",'Základní list'!$A12)</f>
        <v>A</v>
      </c>
      <c r="C4" s="194"/>
      <c r="D4" s="194"/>
      <c r="E4" s="194"/>
      <c r="F4" s="195"/>
      <c r="G4" s="193" t="str">
        <f>IF(ISBLANK('Základní list'!$C13),"",'Základní list'!$A13)</f>
        <v>B</v>
      </c>
      <c r="H4" s="194"/>
      <c r="I4" s="194"/>
      <c r="J4" s="194"/>
      <c r="K4" s="195"/>
      <c r="L4" s="193" t="str">
        <f>IF(ISBLANK('Základní list'!$C14),"",'Základní list'!$A14)</f>
        <v>C</v>
      </c>
      <c r="M4" s="194"/>
      <c r="N4" s="194"/>
      <c r="O4" s="194"/>
      <c r="P4" s="195"/>
      <c r="Q4" s="193" t="str">
        <f>IF(ISBLANK('Základní list'!$C15),"",'Základní list'!$A15)</f>
        <v>D</v>
      </c>
      <c r="R4" s="194"/>
      <c r="S4" s="194"/>
      <c r="T4" s="194"/>
      <c r="U4" s="195"/>
      <c r="V4" s="193" t="str">
        <f>IF(ISBLANK('Základní list'!$C16),"",'Základní list'!$A16)</f>
        <v>E</v>
      </c>
      <c r="W4" s="194"/>
      <c r="X4" s="194"/>
      <c r="Y4" s="194"/>
      <c r="Z4" s="195"/>
      <c r="AA4" s="193" t="str">
        <f>IF(ISBLANK('Základní list'!$C17),"",'Základní list'!$A17)</f>
        <v>F</v>
      </c>
      <c r="AB4" s="194"/>
      <c r="AC4" s="194"/>
      <c r="AD4" s="194"/>
      <c r="AE4" s="195"/>
      <c r="AF4" s="193" t="str">
        <f>IF(ISBLANK('Základní list'!$C18),"",'Základní list'!$A18)</f>
        <v>G</v>
      </c>
      <c r="AG4" s="194"/>
      <c r="AH4" s="194"/>
      <c r="AI4" s="194"/>
      <c r="AJ4" s="195"/>
      <c r="AK4" s="193" t="str">
        <f>IF(ISBLANK('Základní list'!$C19),"",'Základní list'!$A19)</f>
        <v>H</v>
      </c>
      <c r="AL4" s="194"/>
      <c r="AM4" s="194"/>
      <c r="AN4" s="194"/>
      <c r="AO4" s="195"/>
      <c r="AP4" s="193" t="str">
        <f>IF(ISBLANK('Základní list'!$C20),"",'Základní list'!$A20)</f>
        <v>I</v>
      </c>
      <c r="AQ4" s="194"/>
      <c r="AR4" s="194"/>
      <c r="AS4" s="194"/>
      <c r="AT4" s="195"/>
      <c r="AU4" s="193" t="str">
        <f>IF(ISBLANK('Základní list'!$C21),"",'Základní list'!$A21)</f>
        <v>J</v>
      </c>
      <c r="AV4" s="194"/>
      <c r="AW4" s="194"/>
      <c r="AX4" s="194"/>
      <c r="AY4" s="195"/>
      <c r="AZ4" s="193" t="str">
        <f>IF(ISBLANK('Základní list'!$C22),"",'Základní list'!$A22)</f>
        <v>K</v>
      </c>
      <c r="BA4" s="194"/>
      <c r="BB4" s="194"/>
      <c r="BC4" s="194"/>
      <c r="BD4" s="195"/>
      <c r="BE4" s="193" t="str">
        <f>IF(ISBLANK('Základní list'!$C23),"",'Základní list'!$A23)</f>
        <v>L</v>
      </c>
      <c r="BF4" s="194"/>
      <c r="BG4" s="194"/>
      <c r="BH4" s="194"/>
      <c r="BI4" s="195"/>
      <c r="BJ4" s="193" t="str">
        <f>IF(ISBLANK('Základní list'!$C24),"",'Základní list'!$A24)</f>
        <v>M</v>
      </c>
      <c r="BK4" s="194"/>
      <c r="BL4" s="194"/>
      <c r="BM4" s="194"/>
      <c r="BN4" s="195"/>
      <c r="BO4" s="193" t="str">
        <f>IF(ISBLANK('Základní list'!$C25),"",'Základní list'!$A25)</f>
        <v>O</v>
      </c>
      <c r="BP4" s="194"/>
      <c r="BQ4" s="194"/>
      <c r="BR4" s="194"/>
      <c r="BS4" s="195"/>
      <c r="BT4" s="193" t="str">
        <f>IF(ISBLANK('Základní list'!$C26),"",'Základní list'!$A26)</f>
        <v>P</v>
      </c>
      <c r="BU4" s="194"/>
      <c r="BV4" s="194"/>
      <c r="BW4" s="194"/>
      <c r="BX4" s="195"/>
    </row>
    <row r="5" spans="1:76" s="9" customFormat="1" ht="13.5" thickBot="1">
      <c r="A5" s="189"/>
      <c r="B5" s="1" t="s">
        <v>49</v>
      </c>
      <c r="C5" s="1" t="s">
        <v>40</v>
      </c>
      <c r="D5" s="1" t="s">
        <v>10</v>
      </c>
      <c r="E5" s="2" t="s">
        <v>11</v>
      </c>
      <c r="F5" s="29" t="s">
        <v>34</v>
      </c>
      <c r="G5" s="1" t="s">
        <v>49</v>
      </c>
      <c r="H5" s="1" t="s">
        <v>40</v>
      </c>
      <c r="I5" s="1" t="s">
        <v>10</v>
      </c>
      <c r="J5" s="2" t="s">
        <v>11</v>
      </c>
      <c r="K5" s="29" t="s">
        <v>34</v>
      </c>
      <c r="L5" s="1" t="s">
        <v>49</v>
      </c>
      <c r="M5" s="1" t="s">
        <v>40</v>
      </c>
      <c r="N5" s="1" t="s">
        <v>10</v>
      </c>
      <c r="O5" s="2" t="s">
        <v>11</v>
      </c>
      <c r="P5" s="29" t="s">
        <v>34</v>
      </c>
      <c r="Q5" s="1" t="s">
        <v>49</v>
      </c>
      <c r="R5" s="1" t="s">
        <v>40</v>
      </c>
      <c r="S5" s="1" t="s">
        <v>10</v>
      </c>
      <c r="T5" s="2" t="s">
        <v>11</v>
      </c>
      <c r="U5" s="29" t="s">
        <v>34</v>
      </c>
      <c r="V5" s="1" t="s">
        <v>49</v>
      </c>
      <c r="W5" s="1" t="s">
        <v>40</v>
      </c>
      <c r="X5" s="1" t="s">
        <v>10</v>
      </c>
      <c r="Y5" s="2" t="s">
        <v>11</v>
      </c>
      <c r="Z5" s="29" t="s">
        <v>34</v>
      </c>
      <c r="AA5" s="1" t="s">
        <v>49</v>
      </c>
      <c r="AB5" s="1" t="s">
        <v>40</v>
      </c>
      <c r="AC5" s="1" t="s">
        <v>10</v>
      </c>
      <c r="AD5" s="2" t="s">
        <v>11</v>
      </c>
      <c r="AE5" s="29" t="s">
        <v>34</v>
      </c>
      <c r="AF5" s="1" t="s">
        <v>49</v>
      </c>
      <c r="AG5" s="1" t="s">
        <v>40</v>
      </c>
      <c r="AH5" s="1" t="s">
        <v>10</v>
      </c>
      <c r="AI5" s="2" t="s">
        <v>11</v>
      </c>
      <c r="AJ5" s="29" t="s">
        <v>34</v>
      </c>
      <c r="AK5" s="1" t="s">
        <v>49</v>
      </c>
      <c r="AL5" s="1" t="s">
        <v>40</v>
      </c>
      <c r="AM5" s="1" t="s">
        <v>10</v>
      </c>
      <c r="AN5" s="2" t="s">
        <v>11</v>
      </c>
      <c r="AO5" s="29" t="s">
        <v>34</v>
      </c>
      <c r="AP5" s="1" t="s">
        <v>49</v>
      </c>
      <c r="AQ5" s="1" t="s">
        <v>40</v>
      </c>
      <c r="AR5" s="1" t="s">
        <v>10</v>
      </c>
      <c r="AS5" s="2" t="s">
        <v>11</v>
      </c>
      <c r="AT5" s="29" t="s">
        <v>34</v>
      </c>
      <c r="AU5" s="1" t="s">
        <v>49</v>
      </c>
      <c r="AV5" s="1" t="s">
        <v>40</v>
      </c>
      <c r="AW5" s="1" t="s">
        <v>10</v>
      </c>
      <c r="AX5" s="2" t="s">
        <v>11</v>
      </c>
      <c r="AY5" s="29" t="s">
        <v>34</v>
      </c>
      <c r="AZ5" s="1" t="s">
        <v>49</v>
      </c>
      <c r="BA5" s="1" t="s">
        <v>40</v>
      </c>
      <c r="BB5" s="1" t="s">
        <v>10</v>
      </c>
      <c r="BC5" s="2" t="s">
        <v>11</v>
      </c>
      <c r="BD5" s="29" t="s">
        <v>34</v>
      </c>
      <c r="BE5" s="1" t="s">
        <v>49</v>
      </c>
      <c r="BF5" s="1" t="s">
        <v>40</v>
      </c>
      <c r="BG5" s="1" t="s">
        <v>10</v>
      </c>
      <c r="BH5" s="2" t="s">
        <v>11</v>
      </c>
      <c r="BI5" s="29" t="s">
        <v>34</v>
      </c>
      <c r="BJ5" s="1" t="s">
        <v>49</v>
      </c>
      <c r="BK5" s="1" t="s">
        <v>40</v>
      </c>
      <c r="BL5" s="1" t="s">
        <v>10</v>
      </c>
      <c r="BM5" s="2" t="s">
        <v>11</v>
      </c>
      <c r="BN5" s="29" t="s">
        <v>34</v>
      </c>
      <c r="BO5" s="1" t="s">
        <v>49</v>
      </c>
      <c r="BP5" s="1" t="s">
        <v>40</v>
      </c>
      <c r="BQ5" s="1" t="s">
        <v>10</v>
      </c>
      <c r="BR5" s="2" t="s">
        <v>11</v>
      </c>
      <c r="BS5" s="29" t="s">
        <v>34</v>
      </c>
      <c r="BT5" s="1" t="s">
        <v>49</v>
      </c>
      <c r="BU5" s="1" t="s">
        <v>40</v>
      </c>
      <c r="BV5" s="1" t="s">
        <v>10</v>
      </c>
      <c r="BW5" s="2" t="s">
        <v>11</v>
      </c>
      <c r="BX5" s="29" t="s">
        <v>34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7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7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7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7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7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7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7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7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7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7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7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7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7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7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7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8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8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8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8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8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8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8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8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8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8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8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8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8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8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8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8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8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8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8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8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8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8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8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8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8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8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8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8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8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8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8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8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8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8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8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8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8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8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8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8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8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8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8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8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8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8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8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8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8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8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8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8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8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8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8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8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8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8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8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8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8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8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8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8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8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8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8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8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8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8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8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8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8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8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8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8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8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8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8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8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8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8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8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8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8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8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8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8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8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8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8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8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8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8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8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8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8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8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8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8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8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8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8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8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8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8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8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8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8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8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8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8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8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8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8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8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8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8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8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8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8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8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8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8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8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8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8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8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8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8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8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8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8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8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8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8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8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8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8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8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8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8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8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8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8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8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8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8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8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8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8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8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8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8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8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8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8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8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8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8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8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8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8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8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8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8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8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8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8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8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8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8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8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8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8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8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8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8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8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8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8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8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8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8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8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8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8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8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8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8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8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8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8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8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8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8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8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8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8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8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8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8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8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8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8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8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8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8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8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8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8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8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8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8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8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8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8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8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8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8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8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8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8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8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8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8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8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8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8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8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8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8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8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8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8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8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8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8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8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8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8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8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8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8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8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8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8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8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8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8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8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8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8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8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8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8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8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8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8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8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8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8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8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8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8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8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8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8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8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8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8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8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8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8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8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8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8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8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8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8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8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8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8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8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8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8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8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8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8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8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8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8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8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8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8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8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8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8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8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8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8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8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8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8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8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8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8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8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8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8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8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8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8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8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8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8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8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8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8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8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8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8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8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8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8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8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8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8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8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8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8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8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8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8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8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8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8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8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8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8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8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8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8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8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8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8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8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8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8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8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8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8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8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8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8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8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8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8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8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8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8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8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8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8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8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8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8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8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8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8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8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8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8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8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8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8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8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8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8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8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8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8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8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8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8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8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8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8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8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8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8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8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8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8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8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8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8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8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8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8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8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8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8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8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8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8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8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8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8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8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8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8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8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8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8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8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8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8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8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8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9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9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9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9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9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9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9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9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9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9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9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9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9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9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9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showGridLines="0" view="pageBreakPreview" zoomScaleNormal="75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00" t="str">
        <f>CONCATENATE('Základní list'!$E$4)</f>
        <v>pohárový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</row>
    <row r="2" spans="2:35" ht="12.75">
      <c r="B2" s="201" t="str">
        <f>CONCATENATE("Datum konání: ",'Základní list'!D5," - ",'Základní list'!F5)</f>
        <v>Datum konání: 1.9.2018 - 2.9.2018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2:14" s="40" customFormat="1" ht="18" customHeight="1">
      <c r="B3" s="198" t="s">
        <v>43</v>
      </c>
      <c r="C3" s="199" t="s">
        <v>38</v>
      </c>
      <c r="D3" s="199"/>
      <c r="E3" s="199"/>
      <c r="F3" s="199"/>
      <c r="G3" s="199"/>
      <c r="H3" s="199"/>
      <c r="I3" s="199" t="s">
        <v>39</v>
      </c>
      <c r="J3" s="199"/>
      <c r="K3" s="199"/>
      <c r="L3" s="199"/>
      <c r="M3" s="199"/>
      <c r="N3" s="199"/>
    </row>
    <row r="4" spans="2:14" s="40" customFormat="1" ht="18" customHeight="1">
      <c r="B4" s="198"/>
      <c r="C4" s="41" t="s">
        <v>28</v>
      </c>
      <c r="D4" s="41" t="s">
        <v>29</v>
      </c>
      <c r="E4" s="41" t="s">
        <v>1</v>
      </c>
      <c r="F4" s="41" t="s">
        <v>44</v>
      </c>
      <c r="G4" s="41" t="s">
        <v>49</v>
      </c>
      <c r="H4" s="42" t="s">
        <v>40</v>
      </c>
      <c r="I4" s="41" t="s">
        <v>28</v>
      </c>
      <c r="J4" s="41" t="s">
        <v>29</v>
      </c>
      <c r="K4" s="41" t="s">
        <v>1</v>
      </c>
      <c r="L4" s="41" t="s">
        <v>44</v>
      </c>
      <c r="M4" s="41" t="s">
        <v>49</v>
      </c>
      <c r="N4" s="42" t="s">
        <v>40</v>
      </c>
    </row>
    <row r="5" spans="2:14" ht="31.5" customHeight="1">
      <c r="B5" s="43">
        <v>1</v>
      </c>
      <c r="C5" s="41" t="s">
        <v>55</v>
      </c>
      <c r="D5" s="41">
        <v>1</v>
      </c>
      <c r="E5" s="44">
        <f>INDEX('1. závod'!$A:$BX,$D5+5,INDEX('Základní list'!$B:$B,MATCH($C5,'Základní list'!$A:$A,0),1))</f>
        <v>5965</v>
      </c>
      <c r="F5" s="44">
        <f>INDEX('1. závod'!$A:$BX,$D5+5,INDEX('Základní list'!$B:$B,MATCH($C5,'Základní list'!$A:$A,0),1)+1)</f>
        <v>9</v>
      </c>
      <c r="G5" s="47" t="str">
        <f>INDEX('1. závod'!$A:$BX,$D5+5,INDEX('Základní list'!$B:$B,MATCH($C5,'Základní list'!$A:$A,0),1)-2)</f>
        <v>Hrdina Jiří</v>
      </c>
      <c r="H5" s="54" t="str">
        <f>INDEX('1. závod'!$A:$BX,$D5+5,INDEX('Základní list'!$B:$B,MATCH($C5,'Základní list'!$A:$A,0),1)-1)</f>
        <v>MO Bakov</v>
      </c>
      <c r="I5" s="41" t="s">
        <v>55</v>
      </c>
      <c r="J5" s="41">
        <v>1</v>
      </c>
      <c r="K5" s="44">
        <f>INDEX('2. závod'!$A:$BX,$J5+5,INDEX('Základní list'!$B:$B,MATCH($I5,'Základní list'!$A:$A,0),1))</f>
        <v>5630</v>
      </c>
      <c r="L5" s="44">
        <f>INDEX('2. závod'!$A:$BX,$J5+5,INDEX('Základní list'!$B:$B,MATCH($I5,'Základní list'!$A:$A,0),1)+1)</f>
        <v>9</v>
      </c>
      <c r="M5" s="47" t="str">
        <f>INDEX('2. závod'!$A:$BX,$J5+5,INDEX('Základní list'!$B:$B,MATCH($I5,'Základní list'!$A:$A,0),1)-2)</f>
        <v>Průša Martin</v>
      </c>
      <c r="N5" s="55" t="str">
        <f>INDEX('2. závod'!$A:$BX,$J5+5,INDEX('Základní list'!$B:$B,MATCH($I5,'Základní list'!$A:$A,0),1)-1)</f>
        <v>MO Mirovice</v>
      </c>
    </row>
    <row r="6" spans="2:14" ht="31.5" customHeight="1">
      <c r="B6" s="43">
        <v>2</v>
      </c>
      <c r="C6" s="41" t="s">
        <v>55</v>
      </c>
      <c r="D6" s="41">
        <v>2</v>
      </c>
      <c r="E6" s="44">
        <f>INDEX('1. závod'!$A:$BX,$D6+5,INDEX('Základní list'!$B:$B,MATCH($C6,'Základní list'!$A:$A,0),1))</f>
        <v>8765</v>
      </c>
      <c r="F6" s="44">
        <f>INDEX('1. závod'!$A:$BX,$D6+5,INDEX('Základní list'!$B:$B,MATCH($C6,'Základní list'!$A:$A,0),1)+1)</f>
        <v>6</v>
      </c>
      <c r="G6" s="47" t="str">
        <f>INDEX('1. závod'!$A:$BX,$D6+5,INDEX('Základní list'!$B:$B,MATCH($C6,'Základní list'!$A:$A,0),1)-2)</f>
        <v>Vyslyšel Vladimír ml.</v>
      </c>
      <c r="H6" s="54" t="str">
        <f>INDEX('1. závod'!$A:$BX,$D6+5,INDEX('Základní list'!$B:$B,MATCH($C6,'Základní list'!$A:$A,0),1)-1)</f>
        <v>MO Plzeň 1</v>
      </c>
      <c r="I6" s="41" t="s">
        <v>55</v>
      </c>
      <c r="J6" s="41">
        <v>2</v>
      </c>
      <c r="K6" s="44">
        <f>INDEX('2. závod'!$A:$BX,$J6+5,INDEX('Základní list'!$B:$B,MATCH($I6,'Základní list'!$A:$A,0),1))</f>
        <v>12860</v>
      </c>
      <c r="L6" s="44">
        <f>INDEX('2. závod'!$A:$BX,$J6+5,INDEX('Základní list'!$B:$B,MATCH($I6,'Základní list'!$A:$A,0),1)+1)</f>
        <v>2</v>
      </c>
      <c r="M6" s="47" t="str">
        <f>INDEX('2. závod'!$A:$BX,$J6+5,INDEX('Základní list'!$B:$B,MATCH($I6,'Základní list'!$A:$A,0),1)-2)</f>
        <v>Vyslyšel Vladimír st.</v>
      </c>
      <c r="N6" s="55" t="str">
        <f>INDEX('2. závod'!$A:$BX,$J6+5,INDEX('Základní list'!$B:$B,MATCH($I6,'Základní list'!$A:$A,0),1)-1)</f>
        <v>MO Plzeň 1</v>
      </c>
    </row>
    <row r="7" spans="2:14" ht="31.5" customHeight="1">
      <c r="B7" s="43">
        <v>3</v>
      </c>
      <c r="C7" s="41" t="s">
        <v>55</v>
      </c>
      <c r="D7" s="41">
        <v>3</v>
      </c>
      <c r="E7" s="44">
        <f>INDEX('1. závod'!$A:$BX,$D7+5,INDEX('Základní list'!$B:$B,MATCH($C7,'Základní list'!$A:$A,0),1))</f>
        <v>2005</v>
      </c>
      <c r="F7" s="44">
        <f>INDEX('1. závod'!$A:$BX,$D7+5,INDEX('Základní list'!$B:$B,MATCH($C7,'Základní list'!$A:$A,0),1)+1)</f>
        <v>12</v>
      </c>
      <c r="G7" s="47" t="str">
        <f>INDEX('1. závod'!$A:$BX,$D7+5,INDEX('Základní list'!$B:$B,MATCH($C7,'Základní list'!$A:$A,0),1)-2)</f>
        <v>Oberfalzer Jan</v>
      </c>
      <c r="H7" s="54" t="str">
        <f>INDEX('1. závod'!$A:$BX,$D7+5,INDEX('Základní list'!$B:$B,MATCH($C7,'Základní list'!$A:$A,0),1)-1)</f>
        <v>Karlovy Vary</v>
      </c>
      <c r="I7" s="41" t="s">
        <v>55</v>
      </c>
      <c r="J7" s="41">
        <v>3</v>
      </c>
      <c r="K7" s="44">
        <f>INDEX('2. závod'!$A:$BX,$J7+5,INDEX('Základní list'!$B:$B,MATCH($I7,'Základní list'!$A:$A,0),1))</f>
        <v>10800</v>
      </c>
      <c r="L7" s="44">
        <f>INDEX('2. závod'!$A:$BX,$J7+5,INDEX('Základní list'!$B:$B,MATCH($I7,'Základní list'!$A:$A,0),1)+1)</f>
        <v>3</v>
      </c>
      <c r="M7" s="47" t="str">
        <f>INDEX('2. závod'!$A:$BX,$J7+5,INDEX('Základní list'!$B:$B,MATCH($I7,'Základní list'!$A:$A,0),1)-2)</f>
        <v>Terelmeš Adrian</v>
      </c>
      <c r="N7" s="55" t="str">
        <f>INDEX('2. závod'!$A:$BX,$J7+5,INDEX('Základní list'!$B:$B,MATCH($I7,'Základní list'!$A:$A,0),1)-1)</f>
        <v>MO Dobřany</v>
      </c>
    </row>
    <row r="8" spans="2:14" ht="31.5" customHeight="1">
      <c r="B8" s="43">
        <v>4</v>
      </c>
      <c r="C8" s="41" t="s">
        <v>55</v>
      </c>
      <c r="D8" s="41">
        <v>4</v>
      </c>
      <c r="E8" s="44">
        <f>INDEX('1. závod'!$A:$BX,$D8+5,INDEX('Základní list'!$B:$B,MATCH($C8,'Základní list'!$A:$A,0),1))</f>
        <v>11980</v>
      </c>
      <c r="F8" s="44">
        <f>INDEX('1. závod'!$A:$BX,$D8+5,INDEX('Základní list'!$B:$B,MATCH($C8,'Základní list'!$A:$A,0),1)+1)</f>
        <v>2</v>
      </c>
      <c r="G8" s="47" t="str">
        <f>INDEX('1. závod'!$A:$BX,$D8+5,INDEX('Základní list'!$B:$B,MATCH($C8,'Základní list'!$A:$A,0),1)-2)</f>
        <v>Vyslyšel Vladimír st.</v>
      </c>
      <c r="H8" s="54" t="str">
        <f>INDEX('1. závod'!$A:$BX,$D8+5,INDEX('Základní list'!$B:$B,MATCH($C8,'Základní list'!$A:$A,0),1)-1)</f>
        <v>MO Plzeň 1</v>
      </c>
      <c r="I8" s="41" t="s">
        <v>55</v>
      </c>
      <c r="J8" s="41">
        <v>4</v>
      </c>
      <c r="K8" s="44">
        <f>INDEX('2. závod'!$A:$BX,$J8+5,INDEX('Základní list'!$B:$B,MATCH($I8,'Základní list'!$A:$A,0),1))</f>
        <v>7090</v>
      </c>
      <c r="L8" s="44">
        <f>INDEX('2. závod'!$A:$BX,$J8+5,INDEX('Základní list'!$B:$B,MATCH($I8,'Základní list'!$A:$A,0),1)+1)</f>
        <v>5</v>
      </c>
      <c r="M8" s="47" t="str">
        <f>INDEX('2. závod'!$A:$BX,$J8+5,INDEX('Základní list'!$B:$B,MATCH($I8,'Základní list'!$A:$A,0),1)-2)</f>
        <v>Skalka Igor</v>
      </c>
      <c r="N8" s="55" t="str">
        <f>INDEX('2. závod'!$A:$BX,$J8+5,INDEX('Základní list'!$B:$B,MATCH($I8,'Základní list'!$A:$A,0),1)-1)</f>
        <v>Slovensko</v>
      </c>
    </row>
    <row r="9" spans="2:14" ht="31.5" customHeight="1">
      <c r="B9" s="43">
        <v>5</v>
      </c>
      <c r="C9" s="41" t="s">
        <v>55</v>
      </c>
      <c r="D9" s="41">
        <v>5</v>
      </c>
      <c r="E9" s="44">
        <f>INDEX('1. závod'!$A:$BX,$D9+5,INDEX('Základní list'!$B:$B,MATCH($C9,'Základní list'!$A:$A,0),1))</f>
        <v>4880</v>
      </c>
      <c r="F9" s="44">
        <f>INDEX('1. závod'!$A:$BX,$D9+5,INDEX('Základní list'!$B:$B,MATCH($C9,'Základní list'!$A:$A,0),1)+1)</f>
        <v>11</v>
      </c>
      <c r="G9" s="47" t="str">
        <f>INDEX('1. závod'!$A:$BX,$D9+5,INDEX('Základní list'!$B:$B,MATCH($C9,'Základní list'!$A:$A,0),1)-2)</f>
        <v>Průša Martin</v>
      </c>
      <c r="H9" s="54" t="str">
        <f>INDEX('1. závod'!$A:$BX,$D9+5,INDEX('Základní list'!$B:$B,MATCH($C9,'Základní list'!$A:$A,0),1)-1)</f>
        <v>MO Mirovice</v>
      </c>
      <c r="I9" s="41" t="s">
        <v>55</v>
      </c>
      <c r="J9" s="41">
        <v>5</v>
      </c>
      <c r="K9" s="44">
        <f>INDEX('2. závod'!$A:$BX,$J9+5,INDEX('Základní list'!$B:$B,MATCH($I9,'Základní list'!$A:$A,0),1))</f>
        <v>13940</v>
      </c>
      <c r="L9" s="44">
        <f>INDEX('2. závod'!$A:$BX,$J9+5,INDEX('Základní list'!$B:$B,MATCH($I9,'Základní list'!$A:$A,0),1)+1)</f>
        <v>1</v>
      </c>
      <c r="M9" s="47" t="str">
        <f>INDEX('2. závod'!$A:$BX,$J9+5,INDEX('Základní list'!$B:$B,MATCH($I9,'Základní list'!$A:$A,0),1)-2)</f>
        <v>Maštera Vojta</v>
      </c>
      <c r="N9" s="55" t="str">
        <f>INDEX('2. závod'!$A:$BX,$J9+5,INDEX('Základní list'!$B:$B,MATCH($I9,'Základní list'!$A:$A,0),1)-1)</f>
        <v>AWAS-DRENNAN</v>
      </c>
    </row>
    <row r="10" spans="1:14" ht="31.5" customHeight="1">
      <c r="A10" s="90"/>
      <c r="B10" s="43">
        <v>6</v>
      </c>
      <c r="C10" s="41" t="s">
        <v>55</v>
      </c>
      <c r="D10" s="41">
        <v>6</v>
      </c>
      <c r="E10" s="44">
        <f>INDEX('1. závod'!$A:$BX,$D10+5,INDEX('Základní list'!$B:$B,MATCH($C10,'Základní list'!$A:$A,0),1))</f>
        <v>9005</v>
      </c>
      <c r="F10" s="44">
        <f>INDEX('1. závod'!$A:$BX,$D10+5,INDEX('Základní list'!$B:$B,MATCH($C10,'Základní list'!$A:$A,0),1)+1)</f>
        <v>5</v>
      </c>
      <c r="G10" s="47" t="str">
        <f>INDEX('1. závod'!$A:$BX,$D10+5,INDEX('Základní list'!$B:$B,MATCH($C10,'Základní list'!$A:$A,0),1)-2)</f>
        <v>Polívka Miroslav</v>
      </c>
      <c r="H10" s="54" t="str">
        <f>INDEX('1. závod'!$A:$BX,$D10+5,INDEX('Základní list'!$B:$B,MATCH($C10,'Základní list'!$A:$A,0),1)-1)</f>
        <v>MO Stod</v>
      </c>
      <c r="I10" s="41" t="s">
        <v>55</v>
      </c>
      <c r="J10" s="41">
        <v>6</v>
      </c>
      <c r="K10" s="44">
        <f>INDEX('2. závod'!$A:$BX,$J10+5,INDEX('Základní list'!$B:$B,MATCH($I10,'Základní list'!$A:$A,0),1))</f>
        <v>4125</v>
      </c>
      <c r="L10" s="44">
        <f>INDEX('2. závod'!$A:$BX,$J10+5,INDEX('Základní list'!$B:$B,MATCH($I10,'Základní list'!$A:$A,0),1)+1)</f>
        <v>10</v>
      </c>
      <c r="M10" s="47" t="str">
        <f>INDEX('2. závod'!$A:$BX,$J10+5,INDEX('Základní list'!$B:$B,MATCH($I10,'Základní list'!$A:$A,0),1)-2)</f>
        <v>Hrdina Jiří</v>
      </c>
      <c r="N10" s="55" t="str">
        <f>INDEX('2. závod'!$A:$BX,$J10+5,INDEX('Základní list'!$B:$B,MATCH($I10,'Základní list'!$A:$A,0),1)-1)</f>
        <v>MO Bakov</v>
      </c>
    </row>
    <row r="11" spans="2:14" ht="31.5" customHeight="1">
      <c r="B11" s="43">
        <v>7</v>
      </c>
      <c r="C11" s="41" t="s">
        <v>55</v>
      </c>
      <c r="D11" s="41">
        <v>7</v>
      </c>
      <c r="E11" s="44">
        <f>INDEX('1. závod'!$A:$BX,$D11+5,INDEX('Základní list'!$B:$B,MATCH($C11,'Základní list'!$A:$A,0),1))</f>
        <v>9745</v>
      </c>
      <c r="F11" s="44">
        <f>INDEX('1. závod'!$A:$BX,$D11+5,INDEX('Základní list'!$B:$B,MATCH($C11,'Základní list'!$A:$A,0),1)+1)</f>
        <v>3</v>
      </c>
      <c r="G11" s="47" t="str">
        <f>INDEX('1. závod'!$A:$BX,$D11+5,INDEX('Základní list'!$B:$B,MATCH($C11,'Základní list'!$A:$A,0),1)-2)</f>
        <v>Maštera Vojta</v>
      </c>
      <c r="H11" s="54" t="str">
        <f>INDEX('1. závod'!$A:$BX,$D11+5,INDEX('Základní list'!$B:$B,MATCH($C11,'Základní list'!$A:$A,0),1)-1)</f>
        <v>AWAS-DRENNAN</v>
      </c>
      <c r="I11" s="41" t="s">
        <v>55</v>
      </c>
      <c r="J11" s="41">
        <v>7</v>
      </c>
      <c r="K11" s="44">
        <f>INDEX('2. závod'!$A:$BX,$J11+5,INDEX('Základní list'!$B:$B,MATCH($I11,'Základní list'!$A:$A,0),1))</f>
        <v>6625</v>
      </c>
      <c r="L11" s="44">
        <f>INDEX('2. závod'!$A:$BX,$J11+5,INDEX('Základní list'!$B:$B,MATCH($I11,'Základní list'!$A:$A,0),1)+1)</f>
        <v>6</v>
      </c>
      <c r="M11" s="47" t="str">
        <f>INDEX('2. závod'!$A:$BX,$J11+5,INDEX('Základní list'!$B:$B,MATCH($I11,'Základní list'!$A:$A,0),1)-2)</f>
        <v>Louda Václav</v>
      </c>
      <c r="N11" s="55" t="str">
        <f>INDEX('2. závod'!$A:$BX,$J11+5,INDEX('Základní list'!$B:$B,MATCH($I11,'Základní list'!$A:$A,0),1)-1)</f>
        <v>MO Plzeň 1</v>
      </c>
    </row>
    <row r="12" spans="2:14" ht="31.5" customHeight="1">
      <c r="B12" s="43">
        <v>8</v>
      </c>
      <c r="C12" s="41" t="s">
        <v>55</v>
      </c>
      <c r="D12" s="41">
        <v>8</v>
      </c>
      <c r="E12" s="44">
        <f>INDEX('1. závod'!$A:$BX,$D12+5,INDEX('Základní list'!$B:$B,MATCH($C12,'Základní list'!$A:$A,0),1))</f>
        <v>5980</v>
      </c>
      <c r="F12" s="44">
        <f>INDEX('1. závod'!$A:$BX,$D12+5,INDEX('Základní list'!$B:$B,MATCH($C12,'Základní list'!$A:$A,0),1)+1)</f>
        <v>8</v>
      </c>
      <c r="G12" s="47" t="str">
        <f>INDEX('1. závod'!$A:$BX,$D12+5,INDEX('Základní list'!$B:$B,MATCH($C12,'Základní list'!$A:$A,0),1)-2)</f>
        <v>Skalka Igor</v>
      </c>
      <c r="H12" s="54" t="str">
        <f>INDEX('1. závod'!$A:$BX,$D12+5,INDEX('Základní list'!$B:$B,MATCH($C12,'Základní list'!$A:$A,0),1)-1)</f>
        <v>Slovensko</v>
      </c>
      <c r="I12" s="41" t="s">
        <v>55</v>
      </c>
      <c r="J12" s="41">
        <v>8</v>
      </c>
      <c r="K12" s="44">
        <f>INDEX('2. závod'!$A:$BX,$J12+5,INDEX('Základní list'!$B:$B,MATCH($I12,'Základní list'!$A:$A,0),1))</f>
        <v>6390</v>
      </c>
      <c r="L12" s="44">
        <f>INDEX('2. závod'!$A:$BX,$J12+5,INDEX('Základní list'!$B:$B,MATCH($I12,'Základní list'!$A:$A,0),1)+1)</f>
        <v>7</v>
      </c>
      <c r="M12" s="47" t="str">
        <f>INDEX('2. závod'!$A:$BX,$J12+5,INDEX('Základní list'!$B:$B,MATCH($I12,'Základní list'!$A:$A,0),1)-2)</f>
        <v>Vyslyšel Vladimír ml.</v>
      </c>
      <c r="N12" s="55" t="str">
        <f>INDEX('2. závod'!$A:$BX,$J12+5,INDEX('Základní list'!$B:$B,MATCH($I12,'Základní list'!$A:$A,0),1)-1)</f>
        <v>MO Plzeň 1</v>
      </c>
    </row>
    <row r="13" spans="2:14" ht="31.5" customHeight="1">
      <c r="B13" s="43">
        <v>9</v>
      </c>
      <c r="C13" s="41" t="s">
        <v>55</v>
      </c>
      <c r="D13" s="41">
        <v>9</v>
      </c>
      <c r="E13" s="44">
        <f>INDEX('1. závod'!$A:$BX,$D13+5,INDEX('Základní list'!$B:$B,MATCH($C13,'Základní list'!$A:$A,0),1))</f>
        <v>13160</v>
      </c>
      <c r="F13" s="44">
        <f>INDEX('1. závod'!$A:$BX,$D13+5,INDEX('Základní list'!$B:$B,MATCH($C13,'Základní list'!$A:$A,0),1)+1)</f>
        <v>1</v>
      </c>
      <c r="G13" s="47" t="str">
        <f>INDEX('1. závod'!$A:$BX,$D13+5,INDEX('Základní list'!$B:$B,MATCH($C13,'Základní list'!$A:$A,0),1)-2)</f>
        <v>Hanáček František</v>
      </c>
      <c r="H13" s="54" t="str">
        <f>INDEX('1. závod'!$A:$BX,$D13+5,INDEX('Základní list'!$B:$B,MATCH($C13,'Základní list'!$A:$A,0),1)-1)</f>
        <v>RSK Crazy Boys</v>
      </c>
      <c r="I13" s="41" t="s">
        <v>55</v>
      </c>
      <c r="J13" s="41">
        <v>9</v>
      </c>
      <c r="K13" s="44">
        <f>INDEX('2. závod'!$A:$BX,$J13+5,INDEX('Základní list'!$B:$B,MATCH($I13,'Základní list'!$A:$A,0),1))</f>
        <v>6325</v>
      </c>
      <c r="L13" s="44">
        <f>INDEX('2. závod'!$A:$BX,$J13+5,INDEX('Základní list'!$B:$B,MATCH($I13,'Základní list'!$A:$A,0),1)+1)</f>
        <v>8</v>
      </c>
      <c r="M13" s="47" t="str">
        <f>INDEX('2. závod'!$A:$BX,$J13+5,INDEX('Základní list'!$B:$B,MATCH($I13,'Základní list'!$A:$A,0),1)-2)</f>
        <v>Polívka Miroslav</v>
      </c>
      <c r="N13" s="55" t="str">
        <f>INDEX('2. závod'!$A:$BX,$J13+5,INDEX('Základní list'!$B:$B,MATCH($I13,'Základní list'!$A:$A,0),1)-1)</f>
        <v>MO Stod</v>
      </c>
    </row>
    <row r="14" spans="2:14" ht="31.5" customHeight="1">
      <c r="B14" s="43">
        <v>10</v>
      </c>
      <c r="C14" s="41" t="s">
        <v>55</v>
      </c>
      <c r="D14" s="41">
        <v>10</v>
      </c>
      <c r="E14" s="44">
        <f>INDEX('1. závod'!$A:$BX,$D14+5,INDEX('Základní list'!$B:$B,MATCH($C14,'Základní list'!$A:$A,0),1))</f>
        <v>6580</v>
      </c>
      <c r="F14" s="44">
        <f>INDEX('1. závod'!$A:$BX,$D14+5,INDEX('Základní list'!$B:$B,MATCH($C14,'Základní list'!$A:$A,0),1)+1)</f>
        <v>7</v>
      </c>
      <c r="G14" s="47" t="str">
        <f>INDEX('1. závod'!$A:$BX,$D14+5,INDEX('Základní list'!$B:$B,MATCH($C14,'Základní list'!$A:$A,0),1)-2)</f>
        <v>Molek Petr</v>
      </c>
      <c r="H14" s="54" t="str">
        <f>INDEX('1. závod'!$A:$BX,$D14+5,INDEX('Základní list'!$B:$B,MATCH($C14,'Základní list'!$A:$A,0),1)-1)</f>
        <v>MO Plzeň 1</v>
      </c>
      <c r="I14" s="41" t="s">
        <v>55</v>
      </c>
      <c r="J14" s="41">
        <v>10</v>
      </c>
      <c r="K14" s="44">
        <f>INDEX('2. závod'!$A:$BX,$J14+5,INDEX('Základní list'!$B:$B,MATCH($I14,'Základní list'!$A:$A,0),1))</f>
        <v>8750</v>
      </c>
      <c r="L14" s="44">
        <f>INDEX('2. závod'!$A:$BX,$J14+5,INDEX('Základní list'!$B:$B,MATCH($I14,'Základní list'!$A:$A,0),1)+1)</f>
        <v>4</v>
      </c>
      <c r="M14" s="47" t="str">
        <f>INDEX('2. závod'!$A:$BX,$J14+5,INDEX('Základní list'!$B:$B,MATCH($I14,'Základní list'!$A:$A,0),1)-2)</f>
        <v>Hanáček František</v>
      </c>
      <c r="N14" s="55" t="str">
        <f>INDEX('2. závod'!$A:$BX,$J14+5,INDEX('Základní list'!$B:$B,MATCH($I14,'Základní list'!$A:$A,0),1)-1)</f>
        <v>RSK Crazy Boys</v>
      </c>
    </row>
    <row r="15" spans="1:14" ht="31.5" customHeight="1">
      <c r="A15" s="91"/>
      <c r="B15" s="43">
        <v>11</v>
      </c>
      <c r="C15" s="41" t="s">
        <v>55</v>
      </c>
      <c r="D15" s="41">
        <v>11</v>
      </c>
      <c r="E15" s="44">
        <f>INDEX('1. závod'!$A:$BX,$D15+5,INDEX('Základní list'!$B:$B,MATCH($C15,'Základní list'!$A:$A,0),1))</f>
        <v>9490</v>
      </c>
      <c r="F15" s="44">
        <f>INDEX('1. závod'!$A:$BX,$D15+5,INDEX('Základní list'!$B:$B,MATCH($C15,'Základní list'!$A:$A,0),1)+1)</f>
        <v>4</v>
      </c>
      <c r="G15" s="47" t="str">
        <f>INDEX('1. závod'!$A:$BX,$D15+5,INDEX('Základní list'!$B:$B,MATCH($C15,'Základní list'!$A:$A,0),1)-2)</f>
        <v>Louda Václav</v>
      </c>
      <c r="H15" s="54" t="str">
        <f>INDEX('1. závod'!$A:$BX,$D15+5,INDEX('Základní list'!$B:$B,MATCH($C15,'Základní list'!$A:$A,0),1)-1)</f>
        <v>MO Plzeň 1</v>
      </c>
      <c r="I15" s="41" t="s">
        <v>55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>
      <c r="A16" s="91"/>
      <c r="B16" s="43">
        <v>12</v>
      </c>
      <c r="C16" s="41" t="s">
        <v>55</v>
      </c>
      <c r="D16" s="41">
        <v>12</v>
      </c>
      <c r="E16" s="44">
        <f>INDEX('1. závod'!$A:$BX,$D16+5,INDEX('Základní list'!$B:$B,MATCH($C16,'Základní list'!$A:$A,0),1))</f>
        <v>5220</v>
      </c>
      <c r="F16" s="44">
        <f>INDEX('1. závod'!$A:$BX,$D16+5,INDEX('Základní list'!$B:$B,MATCH($C16,'Základní list'!$A:$A,0),1)+1)</f>
        <v>10</v>
      </c>
      <c r="G16" s="47" t="str">
        <f>INDEX('1. závod'!$A:$BX,$D16+5,INDEX('Základní list'!$B:$B,MATCH($C16,'Základní list'!$A:$A,0),1)-2)</f>
        <v>Terelmeš Adrian</v>
      </c>
      <c r="H16" s="54" t="str">
        <f>INDEX('1. závod'!$A:$BX,$D16+5,INDEX('Základní list'!$B:$B,MATCH($C16,'Základní list'!$A:$A,0),1)-1)</f>
        <v>MO Dobřany</v>
      </c>
      <c r="I16" s="41" t="s">
        <v>55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>
      <c r="A17" s="91"/>
      <c r="B17" s="43">
        <v>13</v>
      </c>
      <c r="C17" s="41" t="s">
        <v>55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55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>
      <c r="A18" s="91"/>
      <c r="B18" s="43">
        <v>14</v>
      </c>
      <c r="C18" s="41" t="s">
        <v>55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55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>
      <c r="A19" s="92"/>
      <c r="B19" s="43">
        <v>15</v>
      </c>
      <c r="C19" s="41" t="s">
        <v>55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55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56</v>
      </c>
      <c r="J20" s="41">
        <v>1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2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56</v>
      </c>
      <c r="J21" s="41">
        <v>2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3</v>
      </c>
      <c r="E22" s="44">
        <f>INDEX('1. závod'!$A:$BX,$D22+5,INDEX('Základní list'!$B:$B,MATCH($C22,'Základní list'!$A:$A,0),1))</f>
        <v>0</v>
      </c>
      <c r="F22" s="44">
        <f>INDEX('1. závod'!$A:$BX,$D22+5,INDEX('Základní list'!$B:$B,MATCH($C22,'Základní list'!$A:$A,0),1)+1)</f>
      </c>
      <c r="G22" s="47">
        <f>INDEX('1. závod'!$A:$BX,$D22+5,INDEX('Základní list'!$B:$B,MATCH($C22,'Základní list'!$A:$A,0),1)-2)</f>
      </c>
      <c r="H22" s="54">
        <f>INDEX('1. závod'!$A:$BX,$D22+5,INDEX('Základní list'!$B:$B,MATCH($C22,'Základní list'!$A:$A,0),1)-1)</f>
      </c>
      <c r="I22" s="41" t="s">
        <v>56</v>
      </c>
      <c r="J22" s="41">
        <v>3</v>
      </c>
      <c r="K22" s="44">
        <f>INDEX('2. závod'!$A:$BX,$J22+5,INDEX('Základní list'!$B:$B,MATCH($I22,'Základní list'!$A:$A,0),1))</f>
        <v>0</v>
      </c>
      <c r="L22" s="44">
        <f>INDEX('2. závod'!$A:$BX,$J22+5,INDEX('Základní list'!$B:$B,MATCH($I22,'Základní list'!$A:$A,0),1)+1)</f>
      </c>
      <c r="M22" s="47">
        <f>INDEX('2. závod'!$A:$BX,$J22+5,INDEX('Základní list'!$B:$B,MATCH($I22,'Základní list'!$A:$A,0),1)-2)</f>
      </c>
      <c r="N22" s="55">
        <f>INDEX('2. závod'!$A:$BX,$J22+5,INDEX('Základní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4</v>
      </c>
      <c r="E23" s="44">
        <f>INDEX('1. závod'!$A:$BX,$D23+5,INDEX('Základní list'!$B:$B,MATCH($C23,'Základní list'!$A:$A,0),1))</f>
        <v>0</v>
      </c>
      <c r="F23" s="44">
        <f>INDEX('1. závod'!$A:$BX,$D23+5,INDEX('Základní list'!$B:$B,MATCH($C23,'Základní list'!$A:$A,0),1)+1)</f>
      </c>
      <c r="G23" s="47">
        <f>INDEX('1. závod'!$A:$BX,$D23+5,INDEX('Základní list'!$B:$B,MATCH($C23,'Základní list'!$A:$A,0),1)-2)</f>
      </c>
      <c r="H23" s="54">
        <f>INDEX('1. závod'!$A:$BX,$D23+5,INDEX('Základní list'!$B:$B,MATCH($C23,'Základní list'!$A:$A,0),1)-1)</f>
      </c>
      <c r="I23" s="41" t="s">
        <v>56</v>
      </c>
      <c r="J23" s="41">
        <v>4</v>
      </c>
      <c r="K23" s="44">
        <f>INDEX('2. závod'!$A:$BX,$J23+5,INDEX('Základní list'!$B:$B,MATCH($I23,'Základní list'!$A:$A,0),1))</f>
        <v>0</v>
      </c>
      <c r="L23" s="44">
        <f>INDEX('2. závod'!$A:$BX,$J23+5,INDEX('Základní list'!$B:$B,MATCH($I23,'Základní list'!$A:$A,0),1)+1)</f>
      </c>
      <c r="M23" s="47">
        <f>INDEX('2. závod'!$A:$BX,$J23+5,INDEX('Základní list'!$B:$B,MATCH($I23,'Základní list'!$A:$A,0),1)-2)</f>
      </c>
      <c r="N23" s="55">
        <f>INDEX('2. závod'!$A:$BX,$J23+5,INDEX('Základní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5</v>
      </c>
      <c r="E24" s="44">
        <f>INDEX('1. závod'!$A:$BX,$D24+5,INDEX('Základní list'!$B:$B,MATCH($C24,'Základní list'!$A:$A,0),1))</f>
        <v>0</v>
      </c>
      <c r="F24" s="44">
        <f>INDEX('1. závod'!$A:$BX,$D24+5,INDEX('Základní list'!$B:$B,MATCH($C24,'Základní list'!$A:$A,0),1)+1)</f>
      </c>
      <c r="G24" s="47">
        <f>INDEX('1. závod'!$A:$BX,$D24+5,INDEX('Základní list'!$B:$B,MATCH($C24,'Základní list'!$A:$A,0),1)-2)</f>
      </c>
      <c r="H24" s="54">
        <f>INDEX('1. závod'!$A:$BX,$D24+5,INDEX('Základní list'!$B:$B,MATCH($C24,'Základní list'!$A:$A,0),1)-1)</f>
      </c>
      <c r="I24" s="41" t="s">
        <v>56</v>
      </c>
      <c r="J24" s="41">
        <v>5</v>
      </c>
      <c r="K24" s="44">
        <f>INDEX('2. závod'!$A:$BX,$J24+5,INDEX('Základní list'!$B:$B,MATCH($I24,'Základní list'!$A:$A,0),1))</f>
        <v>0</v>
      </c>
      <c r="L24" s="44">
        <f>INDEX('2. závod'!$A:$BX,$J24+5,INDEX('Základní list'!$B:$B,MATCH($I24,'Základní list'!$A:$A,0),1)+1)</f>
      </c>
      <c r="M24" s="47">
        <f>INDEX('2. závod'!$A:$BX,$J24+5,INDEX('Základní list'!$B:$B,MATCH($I24,'Základní list'!$A:$A,0),1)-2)</f>
      </c>
      <c r="N24" s="55">
        <f>INDEX('2. závod'!$A:$BX,$J24+5,INDEX('Základní list'!$B:$B,MATCH($I24,'Základní list'!$A:$A,0),1)-1)</f>
      </c>
    </row>
    <row r="25" spans="2:14" ht="31.5" customHeight="1">
      <c r="B25" s="43">
        <v>21</v>
      </c>
      <c r="C25" s="41" t="s">
        <v>56</v>
      </c>
      <c r="D25" s="41">
        <v>6</v>
      </c>
      <c r="E25" s="44">
        <f>INDEX('1. závod'!$A:$BX,$D25+5,INDEX('Základní list'!$B:$B,MATCH($C25,'Základní list'!$A:$A,0),1))</f>
        <v>0</v>
      </c>
      <c r="F25" s="44">
        <f>INDEX('1. závod'!$A:$BX,$D25+5,INDEX('Základní list'!$B:$B,MATCH($C25,'Základní list'!$A:$A,0),1)+1)</f>
      </c>
      <c r="G25" s="47">
        <f>INDEX('1. závod'!$A:$BX,$D25+5,INDEX('Základní list'!$B:$B,MATCH($C25,'Základní list'!$A:$A,0),1)-2)</f>
      </c>
      <c r="H25" s="54">
        <f>INDEX('1. závod'!$A:$BX,$D25+5,INDEX('Základní list'!$B:$B,MATCH($C25,'Základní list'!$A:$A,0),1)-1)</f>
      </c>
      <c r="I25" s="41" t="s">
        <v>56</v>
      </c>
      <c r="J25" s="41">
        <v>6</v>
      </c>
      <c r="K25" s="44">
        <f>INDEX('2. závod'!$A:$BX,$J25+5,INDEX('Základní list'!$B:$B,MATCH($I25,'Základní list'!$A:$A,0),1))</f>
        <v>0</v>
      </c>
      <c r="L25" s="44">
        <f>INDEX('2. závod'!$A:$BX,$J25+5,INDEX('Základní list'!$B:$B,MATCH($I25,'Základní list'!$A:$A,0),1)+1)</f>
      </c>
      <c r="M25" s="47">
        <f>INDEX('2. závod'!$A:$BX,$J25+5,INDEX('Základní list'!$B:$B,MATCH($I25,'Základní list'!$A:$A,0),1)-2)</f>
      </c>
      <c r="N25" s="55">
        <f>INDEX('2. závod'!$A:$BX,$J25+5,INDEX('Základní list'!$B:$B,MATCH($I25,'Základní list'!$A:$A,0),1)-1)</f>
      </c>
    </row>
    <row r="26" spans="2:14" ht="31.5" customHeight="1">
      <c r="B26" s="43">
        <v>22</v>
      </c>
      <c r="C26" s="41" t="s">
        <v>56</v>
      </c>
      <c r="D26" s="41">
        <v>7</v>
      </c>
      <c r="E26" s="44">
        <f>INDEX('1. závod'!$A:$BX,$D26+5,INDEX('Základní list'!$B:$B,MATCH($C26,'Základní list'!$A:$A,0),1))</f>
        <v>0</v>
      </c>
      <c r="F26" s="44">
        <f>INDEX('1. závod'!$A:$BX,$D26+5,INDEX('Základní list'!$B:$B,MATCH($C26,'Základní list'!$A:$A,0),1)+1)</f>
      </c>
      <c r="G26" s="47">
        <f>INDEX('1. závod'!$A:$BX,$D26+5,INDEX('Základní list'!$B:$B,MATCH($C26,'Základní list'!$A:$A,0),1)-2)</f>
      </c>
      <c r="H26" s="54">
        <f>INDEX('1. závod'!$A:$BX,$D26+5,INDEX('Základní list'!$B:$B,MATCH($C26,'Základní list'!$A:$A,0),1)-1)</f>
      </c>
      <c r="I26" s="41" t="s">
        <v>56</v>
      </c>
      <c r="J26" s="41">
        <v>7</v>
      </c>
      <c r="K26" s="44">
        <f>INDEX('2. závod'!$A:$BX,$J26+5,INDEX('Základní list'!$B:$B,MATCH($I26,'Základní list'!$A:$A,0),1))</f>
        <v>0</v>
      </c>
      <c r="L26" s="44">
        <f>INDEX('2. závod'!$A:$BX,$J26+5,INDEX('Základní list'!$B:$B,MATCH($I26,'Základní list'!$A:$A,0),1)+1)</f>
      </c>
      <c r="M26" s="47">
        <f>INDEX('2. závod'!$A:$BX,$J26+5,INDEX('Základní list'!$B:$B,MATCH($I26,'Základní list'!$A:$A,0),1)-2)</f>
      </c>
      <c r="N26" s="55">
        <f>INDEX('2. závod'!$A:$BX,$J26+5,INDEX('Základní list'!$B:$B,MATCH($I26,'Základní list'!$A:$A,0),1)-1)</f>
      </c>
    </row>
    <row r="27" spans="2:14" ht="31.5" customHeight="1">
      <c r="B27" s="43">
        <v>23</v>
      </c>
      <c r="C27" s="41" t="s">
        <v>56</v>
      </c>
      <c r="D27" s="41">
        <v>8</v>
      </c>
      <c r="E27" s="44">
        <f>INDEX('1. závod'!$A:$BX,$D27+5,INDEX('Základní list'!$B:$B,MATCH($C27,'Základní list'!$A:$A,0),1))</f>
        <v>0</v>
      </c>
      <c r="F27" s="44">
        <f>INDEX('1. závod'!$A:$BX,$D27+5,INDEX('Základní list'!$B:$B,MATCH($C27,'Základní list'!$A:$A,0),1)+1)</f>
      </c>
      <c r="G27" s="47">
        <f>INDEX('1. závod'!$A:$BX,$D27+5,INDEX('Základní list'!$B:$B,MATCH($C27,'Základní list'!$A:$A,0),1)-2)</f>
      </c>
      <c r="H27" s="54">
        <f>INDEX('1. závod'!$A:$BX,$D27+5,INDEX('Základní list'!$B:$B,MATCH($C27,'Základní list'!$A:$A,0),1)-1)</f>
      </c>
      <c r="I27" s="41" t="s">
        <v>56</v>
      </c>
      <c r="J27" s="41">
        <v>8</v>
      </c>
      <c r="K27" s="44">
        <f>INDEX('2. závod'!$A:$BX,$J27+5,INDEX('Základní list'!$B:$B,MATCH($I27,'Základní list'!$A:$A,0),1))</f>
        <v>0</v>
      </c>
      <c r="L27" s="44">
        <f>INDEX('2. závod'!$A:$BX,$J27+5,INDEX('Základní list'!$B:$B,MATCH($I27,'Základní list'!$A:$A,0),1)+1)</f>
      </c>
      <c r="M27" s="47">
        <f>INDEX('2. závod'!$A:$BX,$J27+5,INDEX('Základní list'!$B:$B,MATCH($I27,'Základní list'!$A:$A,0),1)-2)</f>
      </c>
      <c r="N27" s="55">
        <f>INDEX('2. závod'!$A:$BX,$J27+5,INDEX('Základní list'!$B:$B,MATCH($I27,'Základní list'!$A:$A,0),1)-1)</f>
      </c>
    </row>
    <row r="28" spans="2:14" ht="31.5" customHeight="1">
      <c r="B28" s="43">
        <v>24</v>
      </c>
      <c r="C28" s="41" t="s">
        <v>56</v>
      </c>
      <c r="D28" s="41">
        <v>9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</c>
      <c r="G28" s="47">
        <f>INDEX('1. závod'!$A:$BX,$D28+5,INDEX('Základní list'!$B:$B,MATCH($C28,'Základní list'!$A:$A,0),1)-2)</f>
      </c>
      <c r="H28" s="54">
        <f>INDEX('1. závod'!$A:$BX,$D28+5,INDEX('Základní list'!$B:$B,MATCH($C28,'Základní list'!$A:$A,0),1)-1)</f>
      </c>
      <c r="I28" s="41" t="s">
        <v>56</v>
      </c>
      <c r="J28" s="41">
        <v>9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</c>
      <c r="M28" s="47">
        <f>INDEX('2. závod'!$A:$BX,$J28+5,INDEX('Základní list'!$B:$B,MATCH($I28,'Základní list'!$A:$A,0),1)-2)</f>
      </c>
      <c r="N28" s="55">
        <f>INDEX('2. závod'!$A:$BX,$J28+5,INDEX('Základní list'!$B:$B,MATCH($I28,'Základní list'!$A:$A,0),1)-1)</f>
      </c>
    </row>
    <row r="29" spans="1:14" ht="31.5" customHeight="1">
      <c r="A29" s="92"/>
      <c r="B29" s="43">
        <v>25</v>
      </c>
      <c r="C29" s="41" t="s">
        <v>56</v>
      </c>
      <c r="D29" s="41">
        <v>10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56</v>
      </c>
      <c r="J29" s="41">
        <v>10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>
      <c r="B30" s="43">
        <v>26</v>
      </c>
      <c r="C30" s="41" t="s">
        <v>56</v>
      </c>
      <c r="D30" s="41">
        <v>11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56</v>
      </c>
      <c r="J30" s="41">
        <v>11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>
      <c r="B31" s="43">
        <v>27</v>
      </c>
      <c r="C31" s="41" t="s">
        <v>56</v>
      </c>
      <c r="D31" s="41">
        <v>12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56</v>
      </c>
      <c r="J31" s="41">
        <v>12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>
      <c r="B32" s="43">
        <v>28</v>
      </c>
      <c r="C32" s="41" t="s">
        <v>56</v>
      </c>
      <c r="D32" s="41">
        <v>13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56</v>
      </c>
      <c r="J32" s="41">
        <v>13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2:14" ht="31.5" customHeight="1">
      <c r="B33" s="43">
        <v>29</v>
      </c>
      <c r="C33" s="41" t="s">
        <v>56</v>
      </c>
      <c r="D33" s="41">
        <v>14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56</v>
      </c>
      <c r="J33" s="41">
        <v>14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>
      <c r="B34" s="43">
        <v>30</v>
      </c>
      <c r="C34" s="41" t="s">
        <v>56</v>
      </c>
      <c r="D34" s="41">
        <v>15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56</v>
      </c>
      <c r="J34" s="41">
        <v>15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57</v>
      </c>
      <c r="J35" s="41">
        <v>1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2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57</v>
      </c>
      <c r="J36" s="41">
        <v>2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3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57</v>
      </c>
      <c r="J37" s="41">
        <v>3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4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57</v>
      </c>
      <c r="J38" s="41">
        <v>4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5</v>
      </c>
      <c r="E39" s="44">
        <f>INDEX('1. závod'!$A:$BX,$D39+5,INDEX('Základní list'!$B:$B,MATCH($C39,'Základní list'!$A:$A,0),1))</f>
        <v>0</v>
      </c>
      <c r="F39" s="44">
        <f>INDEX('1. závod'!$A:$BX,$D39+5,INDEX('Základní list'!$B:$B,MATCH($C39,'Základní list'!$A:$A,0),1)+1)</f>
      </c>
      <c r="G39" s="47">
        <f>INDEX('1. závod'!$A:$BX,$D39+5,INDEX('Základní list'!$B:$B,MATCH($C39,'Základní list'!$A:$A,0),1)-2)</f>
      </c>
      <c r="H39" s="54">
        <f>INDEX('1. závod'!$A:$BX,$D39+5,INDEX('Základní list'!$B:$B,MATCH($C39,'Základní list'!$A:$A,0),1)-1)</f>
      </c>
      <c r="I39" s="41" t="s">
        <v>57</v>
      </c>
      <c r="J39" s="41">
        <v>5</v>
      </c>
      <c r="K39" s="44">
        <f>INDEX('2. závod'!$A:$BX,$J39+5,INDEX('Základní list'!$B:$B,MATCH($I39,'Základní list'!$A:$A,0),1))</f>
        <v>0</v>
      </c>
      <c r="L39" s="44">
        <f>INDEX('2. závod'!$A:$BX,$J39+5,INDEX('Základní list'!$B:$B,MATCH($I39,'Základní list'!$A:$A,0),1)+1)</f>
      </c>
      <c r="M39" s="47">
        <f>INDEX('2. závod'!$A:$BX,$J39+5,INDEX('Základní list'!$B:$B,MATCH($I39,'Základní list'!$A:$A,0),1)-2)</f>
      </c>
      <c r="N39" s="55">
        <f>INDEX('2. závod'!$A:$BX,$J39+5,INDEX('Základní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6</v>
      </c>
      <c r="E40" s="44">
        <f>INDEX('1. závod'!$A:$BX,$D40+5,INDEX('Základní list'!$B:$B,MATCH($C40,'Základní list'!$A:$A,0),1))</f>
        <v>0</v>
      </c>
      <c r="F40" s="44">
        <f>INDEX('1. závod'!$A:$BX,$D40+5,INDEX('Základní list'!$B:$B,MATCH($C40,'Základní list'!$A:$A,0),1)+1)</f>
      </c>
      <c r="G40" s="47">
        <f>INDEX('1. závod'!$A:$BX,$D40+5,INDEX('Základní list'!$B:$B,MATCH($C40,'Základní list'!$A:$A,0),1)-2)</f>
      </c>
      <c r="H40" s="54">
        <f>INDEX('1. závod'!$A:$BX,$D40+5,INDEX('Základní list'!$B:$B,MATCH($C40,'Základní list'!$A:$A,0),1)-1)</f>
      </c>
      <c r="I40" s="41" t="s">
        <v>57</v>
      </c>
      <c r="J40" s="41">
        <v>6</v>
      </c>
      <c r="K40" s="44">
        <f>INDEX('2. závod'!$A:$BX,$J40+5,INDEX('Základní list'!$B:$B,MATCH($I40,'Základní list'!$A:$A,0),1))</f>
        <v>0</v>
      </c>
      <c r="L40" s="44">
        <f>INDEX('2. závod'!$A:$BX,$J40+5,INDEX('Základní list'!$B:$B,MATCH($I40,'Základní list'!$A:$A,0),1)+1)</f>
      </c>
      <c r="M40" s="47">
        <f>INDEX('2. závod'!$A:$BX,$J40+5,INDEX('Základní list'!$B:$B,MATCH($I40,'Základní list'!$A:$A,0),1)-2)</f>
      </c>
      <c r="N40" s="55">
        <f>INDEX('2. závod'!$A:$BX,$J40+5,INDEX('Základní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7</v>
      </c>
      <c r="E41" s="44">
        <f>INDEX('1. závod'!$A:$BX,$D41+5,INDEX('Základní list'!$B:$B,MATCH($C41,'Základní list'!$A:$A,0),1))</f>
        <v>0</v>
      </c>
      <c r="F41" s="44">
        <f>INDEX('1. závod'!$A:$BX,$D41+5,INDEX('Základní list'!$B:$B,MATCH($C41,'Základní list'!$A:$A,0),1)+1)</f>
      </c>
      <c r="G41" s="47">
        <f>INDEX('1. závod'!$A:$BX,$D41+5,INDEX('Základní list'!$B:$B,MATCH($C41,'Základní list'!$A:$A,0),1)-2)</f>
      </c>
      <c r="H41" s="54">
        <f>INDEX('1. závod'!$A:$BX,$D41+5,INDEX('Základní list'!$B:$B,MATCH($C41,'Základní list'!$A:$A,0),1)-1)</f>
      </c>
      <c r="I41" s="41" t="s">
        <v>57</v>
      </c>
      <c r="J41" s="41">
        <v>7</v>
      </c>
      <c r="K41" s="44">
        <f>INDEX('2. závod'!$A:$BX,$J41+5,INDEX('Základní list'!$B:$B,MATCH($I41,'Základní list'!$A:$A,0),1))</f>
        <v>0</v>
      </c>
      <c r="L41" s="44">
        <f>INDEX('2. závod'!$A:$BX,$J41+5,INDEX('Základní list'!$B:$B,MATCH($I41,'Základní list'!$A:$A,0),1)+1)</f>
      </c>
      <c r="M41" s="47">
        <f>INDEX('2. závod'!$A:$BX,$J41+5,INDEX('Základní list'!$B:$B,MATCH($I41,'Základní list'!$A:$A,0),1)-2)</f>
      </c>
      <c r="N41" s="55">
        <f>INDEX('2. závod'!$A:$BX,$J41+5,INDEX('Základní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8</v>
      </c>
      <c r="E42" s="44">
        <f>INDEX('1. závod'!$A:$BX,$D42+5,INDEX('Základní list'!$B:$B,MATCH($C42,'Základní list'!$A:$A,0),1))</f>
        <v>0</v>
      </c>
      <c r="F42" s="44">
        <f>INDEX('1. závod'!$A:$BX,$D42+5,INDEX('Základní list'!$B:$B,MATCH($C42,'Základní list'!$A:$A,0),1)+1)</f>
      </c>
      <c r="G42" s="47">
        <f>INDEX('1. závod'!$A:$BX,$D42+5,INDEX('Základní list'!$B:$B,MATCH($C42,'Základní list'!$A:$A,0),1)-2)</f>
      </c>
      <c r="H42" s="54">
        <f>INDEX('1. závod'!$A:$BX,$D42+5,INDEX('Základní list'!$B:$B,MATCH($C42,'Základní list'!$A:$A,0),1)-1)</f>
      </c>
      <c r="I42" s="41" t="s">
        <v>57</v>
      </c>
      <c r="J42" s="41">
        <v>8</v>
      </c>
      <c r="K42" s="44">
        <f>INDEX('2. závod'!$A:$BX,$J42+5,INDEX('Základní list'!$B:$B,MATCH($I42,'Základní list'!$A:$A,0),1))</f>
        <v>0</v>
      </c>
      <c r="L42" s="44">
        <f>INDEX('2. závod'!$A:$BX,$J42+5,INDEX('Základní list'!$B:$B,MATCH($I42,'Základní list'!$A:$A,0),1)+1)</f>
      </c>
      <c r="M42" s="47">
        <f>INDEX('2. závod'!$A:$BX,$J42+5,INDEX('Základní list'!$B:$B,MATCH($I42,'Základní list'!$A:$A,0),1)-2)</f>
      </c>
      <c r="N42" s="55">
        <f>INDEX('2. závod'!$A:$BX,$J42+5,INDEX('Základní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9</v>
      </c>
      <c r="E43" s="44">
        <f>INDEX('1. závod'!$A:$BX,$D43+5,INDEX('Základní list'!$B:$B,MATCH($C43,'Základní list'!$A:$A,0),1))</f>
        <v>0</v>
      </c>
      <c r="F43" s="44">
        <f>INDEX('1. závod'!$A:$BX,$D43+5,INDEX('Základní list'!$B:$B,MATCH($C43,'Základní list'!$A:$A,0),1)+1)</f>
      </c>
      <c r="G43" s="47">
        <f>INDEX('1. závod'!$A:$BX,$D43+5,INDEX('Základní list'!$B:$B,MATCH($C43,'Základní list'!$A:$A,0),1)-2)</f>
      </c>
      <c r="H43" s="54">
        <f>INDEX('1. závod'!$A:$BX,$D43+5,INDEX('Základní list'!$B:$B,MATCH($C43,'Základní list'!$A:$A,0),1)-1)</f>
      </c>
      <c r="I43" s="41" t="s">
        <v>57</v>
      </c>
      <c r="J43" s="41">
        <v>9</v>
      </c>
      <c r="K43" s="44">
        <f>INDEX('2. závod'!$A:$BX,$J43+5,INDEX('Základní list'!$B:$B,MATCH($I43,'Základní list'!$A:$A,0),1))</f>
        <v>0</v>
      </c>
      <c r="L43" s="44">
        <f>INDEX('2. závod'!$A:$BX,$J43+5,INDEX('Základní list'!$B:$B,MATCH($I43,'Základní list'!$A:$A,0),1)+1)</f>
      </c>
      <c r="M43" s="47">
        <f>INDEX('2. závod'!$A:$BX,$J43+5,INDEX('Základní list'!$B:$B,MATCH($I43,'Základní list'!$A:$A,0),1)-2)</f>
      </c>
      <c r="N43" s="55">
        <f>INDEX('2. závod'!$A:$BX,$J43+5,INDEX('Základní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10</v>
      </c>
      <c r="E44" s="44">
        <f>INDEX('1. závod'!$A:$BX,$D44+5,INDEX('Základní list'!$B:$B,MATCH($C44,'Základní list'!$A:$A,0),1))</f>
        <v>0</v>
      </c>
      <c r="F44" s="44">
        <f>INDEX('1. závod'!$A:$BX,$D44+5,INDEX('Základní list'!$B:$B,MATCH($C44,'Základní list'!$A:$A,0),1)+1)</f>
      </c>
      <c r="G44" s="47">
        <f>INDEX('1. závod'!$A:$BX,$D44+5,INDEX('Základní list'!$B:$B,MATCH($C44,'Základní list'!$A:$A,0),1)-2)</f>
      </c>
      <c r="H44" s="54">
        <f>INDEX('1. závod'!$A:$BX,$D44+5,INDEX('Základní list'!$B:$B,MATCH($C44,'Základní list'!$A:$A,0),1)-1)</f>
      </c>
      <c r="I44" s="41" t="s">
        <v>57</v>
      </c>
      <c r="J44" s="41">
        <v>10</v>
      </c>
      <c r="K44" s="44">
        <f>INDEX('2. závod'!$A:$BX,$J44+5,INDEX('Základní list'!$B:$B,MATCH($I44,'Základní list'!$A:$A,0),1))</f>
        <v>0</v>
      </c>
      <c r="L44" s="44">
        <f>INDEX('2. závod'!$A:$BX,$J44+5,INDEX('Základní list'!$B:$B,MATCH($I44,'Základní list'!$A:$A,0),1)+1)</f>
      </c>
      <c r="M44" s="47">
        <f>INDEX('2. závod'!$A:$BX,$J44+5,INDEX('Základní list'!$B:$B,MATCH($I44,'Základní list'!$A:$A,0),1)-2)</f>
      </c>
      <c r="N44" s="55">
        <f>INDEX('2. závod'!$A:$BX,$J44+5,INDEX('Základní list'!$B:$B,MATCH($I44,'Základní list'!$A:$A,0),1)-1)</f>
      </c>
    </row>
    <row r="45" spans="2:14" ht="31.5" customHeight="1">
      <c r="B45" s="43">
        <v>41</v>
      </c>
      <c r="C45" s="41" t="s">
        <v>57</v>
      </c>
      <c r="D45" s="41">
        <v>11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</c>
      <c r="G45" s="47">
        <f>INDEX('1. závod'!$A:$BX,$D45+5,INDEX('Základní list'!$B:$B,MATCH($C45,'Základní list'!$A:$A,0),1)-2)</f>
      </c>
      <c r="H45" s="54">
        <f>INDEX('1. závod'!$A:$BX,$D45+5,INDEX('Základní list'!$B:$B,MATCH($C45,'Základní list'!$A:$A,0),1)-1)</f>
      </c>
      <c r="I45" s="41" t="s">
        <v>57</v>
      </c>
      <c r="J45" s="41">
        <v>11</v>
      </c>
      <c r="K45" s="44">
        <f>INDEX('2. závod'!$A:$BX,$J45+5,INDEX('Základní list'!$B:$B,MATCH($I45,'Základní list'!$A:$A,0),1))</f>
        <v>0</v>
      </c>
      <c r="L45" s="44">
        <f>INDEX('2. závod'!$A:$BX,$J45+5,INDEX('Základní list'!$B:$B,MATCH($I45,'Základní list'!$A:$A,0),1)+1)</f>
      </c>
      <c r="M45" s="47">
        <f>INDEX('2. závod'!$A:$BX,$J45+5,INDEX('Základní list'!$B:$B,MATCH($I45,'Základní list'!$A:$A,0),1)-2)</f>
      </c>
      <c r="N45" s="55">
        <f>INDEX('2. závod'!$A:$BX,$J45+5,INDEX('Základní list'!$B:$B,MATCH($I45,'Základní list'!$A:$A,0),1)-1)</f>
      </c>
    </row>
    <row r="46" spans="2:14" ht="31.5" customHeight="1">
      <c r="B46" s="43">
        <v>42</v>
      </c>
      <c r="C46" s="41" t="s">
        <v>57</v>
      </c>
      <c r="D46" s="41">
        <v>12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57</v>
      </c>
      <c r="J46" s="41">
        <v>12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>
      <c r="B47" s="43">
        <v>43</v>
      </c>
      <c r="C47" s="41" t="s">
        <v>57</v>
      </c>
      <c r="D47" s="41">
        <v>13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57</v>
      </c>
      <c r="J47" s="41">
        <v>13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>
      <c r="B48" s="43">
        <v>44</v>
      </c>
      <c r="C48" s="41" t="s">
        <v>57</v>
      </c>
      <c r="D48" s="41">
        <v>14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57</v>
      </c>
      <c r="J48" s="41">
        <v>14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>
      <c r="B49" s="43">
        <v>45</v>
      </c>
      <c r="C49" s="41" t="s">
        <v>57</v>
      </c>
      <c r="D49" s="41">
        <v>15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57</v>
      </c>
      <c r="J49" s="41">
        <v>15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>
      <c r="B50" s="43">
        <v>46</v>
      </c>
      <c r="C50" s="41" t="s">
        <v>58</v>
      </c>
      <c r="D50" s="41">
        <v>1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58</v>
      </c>
      <c r="J50" s="41">
        <v>1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2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58</v>
      </c>
      <c r="J51" s="41">
        <v>2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>
      <c r="B52" s="43">
        <v>48</v>
      </c>
      <c r="C52" s="41" t="s">
        <v>58</v>
      </c>
      <c r="D52" s="41">
        <v>3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58</v>
      </c>
      <c r="J52" s="41">
        <v>3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>
      <c r="B53" s="43">
        <v>49</v>
      </c>
      <c r="C53" s="41" t="s">
        <v>58</v>
      </c>
      <c r="D53" s="41">
        <v>4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58</v>
      </c>
      <c r="J53" s="41">
        <v>4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>
      <c r="B54" s="43">
        <v>50</v>
      </c>
      <c r="C54" s="41" t="s">
        <v>58</v>
      </c>
      <c r="D54" s="41">
        <v>5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58</v>
      </c>
      <c r="J54" s="41">
        <v>5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6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58</v>
      </c>
      <c r="J55" s="41">
        <v>6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7</v>
      </c>
      <c r="E56" s="44">
        <f>INDEX('1. závod'!$A:$BX,$D56+5,INDEX('Základní list'!$B:$B,MATCH($C56,'Základní list'!$A:$A,0),1))</f>
        <v>0</v>
      </c>
      <c r="F56" s="44">
        <f>INDEX('1. závod'!$A:$BX,$D56+5,INDEX('Základní list'!$B:$B,MATCH($C56,'Základní list'!$A:$A,0),1)+1)</f>
      </c>
      <c r="G56" s="47">
        <f>INDEX('1. závod'!$A:$BX,$D56+5,INDEX('Základní list'!$B:$B,MATCH($C56,'Základní list'!$A:$A,0),1)-2)</f>
      </c>
      <c r="H56" s="54">
        <f>INDEX('1. závod'!$A:$BX,$D56+5,INDEX('Základní list'!$B:$B,MATCH($C56,'Základní list'!$A:$A,0),1)-1)</f>
      </c>
      <c r="I56" s="41" t="s">
        <v>58</v>
      </c>
      <c r="J56" s="41">
        <v>7</v>
      </c>
      <c r="K56" s="44">
        <f>INDEX('2. závod'!$A:$BX,$J56+5,INDEX('Základní list'!$B:$B,MATCH($I56,'Základní list'!$A:$A,0),1))</f>
        <v>0</v>
      </c>
      <c r="L56" s="44">
        <f>INDEX('2. závod'!$A:$BX,$J56+5,INDEX('Základní list'!$B:$B,MATCH($I56,'Základní list'!$A:$A,0),1)+1)</f>
      </c>
      <c r="M56" s="47">
        <f>INDEX('2. závod'!$A:$BX,$J56+5,INDEX('Základní list'!$B:$B,MATCH($I56,'Základní list'!$A:$A,0),1)-2)</f>
      </c>
      <c r="N56" s="55">
        <f>INDEX('2. závod'!$A:$BX,$J56+5,INDEX('Základní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8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58</v>
      </c>
      <c r="J57" s="41">
        <v>8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9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58</v>
      </c>
      <c r="J58" s="41">
        <v>9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10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58</v>
      </c>
      <c r="J59" s="41">
        <v>10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11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58</v>
      </c>
      <c r="J60" s="41">
        <v>11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12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58</v>
      </c>
      <c r="J61" s="41">
        <v>12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13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58</v>
      </c>
      <c r="J62" s="41">
        <v>13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14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58</v>
      </c>
      <c r="J63" s="41">
        <v>14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15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58</v>
      </c>
      <c r="J64" s="41">
        <v>15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ht="31.5" customHeight="1"/>
    <row r="66" ht="31.5" customHeight="1"/>
    <row r="67" ht="31.5" customHeight="1"/>
    <row r="68" ht="31.5" customHeight="1"/>
    <row r="69" ht="31.5" customHeight="1"/>
    <row r="70" ht="31.5" customHeight="1"/>
  </sheetData>
  <sheetProtection password="EB3C" sheet="1"/>
  <autoFilter ref="C4:N42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Vysly</cp:lastModifiedBy>
  <cp:lastPrinted>2014-04-13T05:44:11Z</cp:lastPrinted>
  <dcterms:created xsi:type="dcterms:W3CDTF">2001-02-19T07:45:56Z</dcterms:created>
  <dcterms:modified xsi:type="dcterms:W3CDTF">2018-09-03T06:38:08Z</dcterms:modified>
  <cp:category/>
  <cp:version/>
  <cp:contentType/>
  <cp:contentStatus/>
</cp:coreProperties>
</file>