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520" windowHeight="12840" tabRatio="822" firstSheet="1" activeTab="1"/>
  </bookViews>
  <sheets>
    <sheet name="body" sheetId="1" state="hidden" r:id="rId1"/>
    <sheet name="Základní list" sheetId="2" r:id="rId2"/>
    <sheet name="Výsledková listina" sheetId="3" r:id="rId3"/>
    <sheet name="1. závod" sheetId="4" r:id="rId4"/>
    <sheet name="2. závod" sheetId="5" r:id="rId5"/>
    <sheet name="1. závod (divize)" sheetId="6" state="hidden" r:id="rId6"/>
    <sheet name="2. závod (divize)" sheetId="7" state="hidden" r:id="rId7"/>
    <sheet name="Graf " sheetId="8" r:id="rId8"/>
    <sheet name="Divize" sheetId="9" r:id="rId9"/>
    <sheet name="KP Jednotlivci dle bodů celkem" sheetId="10" r:id="rId10"/>
    <sheet name="DIVIZE CELKEM" sheetId="11" r:id="rId11"/>
    <sheet name="KP Jednotlivci CELKEM" sheetId="12" state="hidden" r:id="rId12"/>
  </sheets>
  <externalReferences>
    <externalReference r:id="rId15"/>
  </externalReferences>
  <definedNames>
    <definedName name="_xlnm._FilterDatabase" localSheetId="8" hidden="1">'Divize'!$A$6:$V$15</definedName>
    <definedName name="_xlnm._FilterDatabase" localSheetId="10" hidden="1">'DIVIZE CELKEM'!$A$3:$Q$4</definedName>
    <definedName name="_xlnm._FilterDatabase" localSheetId="7" hidden="1">'Graf '!$C$4:$N$51</definedName>
    <definedName name="_xlnm._FilterDatabase" localSheetId="11" hidden="1">'KP Jednotlivci CELKEM'!$B$3:$P$30</definedName>
    <definedName name="_xlnm._FilterDatabase" localSheetId="9" hidden="1">'KP Jednotlivci dle bodů celkem'!$B$3:$U$21</definedName>
    <definedName name="_xlnm._FilterDatabase" localSheetId="2" hidden="1">'Výsledková listina'!$A$8:$T$35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0" hidden="1">{"'Jednotlivci'!$A$1:$I$110","'2. z?vod'!$A$1:$Q$30","'1. z?vod'!$A$1:$Q$30","'Družstva'!$A$1:$X$106"}</definedName>
    <definedName name="HTML_Control" localSheetId="8" hidden="1">{"'Jednotlivci'!$A$1:$I$110","'2. z?vod'!$A$1:$Q$30","'1. z?vod'!$A$1:$Q$30","'Družstva'!$A$1:$X$106"}</definedName>
    <definedName name="HTML_Control" localSheetId="10" hidden="1">{"'Jednotlivci'!$A$1:$I$110","'2. z?vod'!$A$1:$Q$30","'1. z?vod'!$A$1:$Q$30","'Družstva'!$A$1:$X$106"}</definedName>
    <definedName name="HTML_Control" localSheetId="7" hidden="1">{"'Jednotlivci'!$A$1:$I$110","'2. z?vod'!$A$1:$Q$30","'1. z?vod'!$A$1:$Q$30","'Družstva'!$A$1:$X$106"}</definedName>
    <definedName name="HTML_Control" localSheetId="11" hidden="1">{"'Jednotlivci'!$A$1:$I$110","'2. z?vod'!$A$1:$Q$30","'1. z?vod'!$A$1:$Q$30","'Družstva'!$A$1:$X$106"}</definedName>
    <definedName name="HTML_Control" localSheetId="9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3">'1. závod'!$A:$A</definedName>
    <definedName name="_xlnm.Print_Titles" localSheetId="5">'1. závod (divize)'!$A:$A</definedName>
    <definedName name="_xlnm.Print_Titles" localSheetId="4">'2. závod'!$A:$A</definedName>
    <definedName name="_xlnm.Print_Titles" localSheetId="6">'2. závod (divize)'!$A:$A</definedName>
    <definedName name="_xlnm.Print_Titles" localSheetId="8">'Divize'!$3:$6</definedName>
    <definedName name="_xlnm.Print_Titles" localSheetId="11">'KP Jednotlivci CELKEM'!$2:$3</definedName>
    <definedName name="_xlnm.Print_Titles" localSheetId="9">'KP Jednotlivci dle bodů celkem'!$2:$3</definedName>
    <definedName name="_xlnm.Print_Titles" localSheetId="2">'Výsledková listina'!$6:$8</definedName>
    <definedName name="_xlnm.Print_Area" localSheetId="3">'1. závod'!$A$1:$P$14</definedName>
    <definedName name="_xlnm.Print_Area" localSheetId="5">'1. závod (divize)'!$A$1:$AE$21</definedName>
    <definedName name="_xlnm.Print_Area" localSheetId="4">'2. závod'!$A$1:$P$14</definedName>
    <definedName name="_xlnm.Print_Area" localSheetId="6">'2. závod (divize)'!$A$1:$AE$19</definedName>
    <definedName name="_xlnm.Print_Area" localSheetId="8">'Divize'!$A$1:$V$18</definedName>
    <definedName name="_xlnm.Print_Area" localSheetId="7">'Graf '!$B$1:$AI$51</definedName>
    <definedName name="_xlnm.Print_Area" localSheetId="11">'KP Jednotlivci CELKEM'!$A$1:$P$61</definedName>
    <definedName name="_xlnm.Print_Area" localSheetId="9">'KP Jednotlivci dle bodů celkem'!$A$1:$U$31</definedName>
    <definedName name="_xlnm.Print_Area" localSheetId="2">'Výsledková listina'!$A$1:$Q$35</definedName>
    <definedName name="_xlnm.Print_Area" localSheetId="1">'Základní list'!$A$1:$N$42</definedName>
    <definedName name="Příjmení_jméno">'Výsledková listina'!$C$9:$C$33</definedName>
    <definedName name="wrn.sektor1." localSheetId="4" hidden="1">{#N/A,#N/A,FALSE,"2. z?vod "}</definedName>
    <definedName name="wrn.sektor1." localSheetId="6" hidden="1">{#N/A,#N/A,FALSE,"2. z?vod "}</definedName>
    <definedName name="wrn.sektor1." localSheetId="0" hidden="1">{#N/A,#N/A,FALSE,"2. z?vod "}</definedName>
    <definedName name="wrn.sektor1." localSheetId="8" hidden="1">{#N/A,#N/A,FALSE,"2. z?vod "}</definedName>
    <definedName name="wrn.sektor1." localSheetId="10" hidden="1">{#N/A,#N/A,FALSE,"2. z?vod "}</definedName>
    <definedName name="wrn.sektor1." localSheetId="7" hidden="1">{#N/A,#N/A,FALSE,"2. z?vod "}</definedName>
    <definedName name="wrn.sektor1." localSheetId="11" hidden="1">{#N/A,#N/A,FALSE,"2. z?vod "}</definedName>
    <definedName name="wrn.sektor1." localSheetId="9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6" hidden="1">{#N/A,#N/A,FALSE,"2. z?vod "}</definedName>
    <definedName name="wrn.sektor1_2" localSheetId="0" hidden="1">{#N/A,#N/A,FALSE,"2. z?vod "}</definedName>
    <definedName name="wrn.sektor1_2" localSheetId="8" hidden="1">{#N/A,#N/A,FALSE,"2. z?vod "}</definedName>
    <definedName name="wrn.sektor1_2" localSheetId="10" hidden="1">{#N/A,#N/A,FALSE,"2. z?vod "}</definedName>
    <definedName name="wrn.sektor1_2" localSheetId="7" hidden="1">{#N/A,#N/A,FALSE,"2. z?vod "}</definedName>
    <definedName name="wrn.sektor1_2" localSheetId="11" hidden="1">{#N/A,#N/A,FALSE,"2. z?vod "}</definedName>
    <definedName name="wrn.sektor1_2" localSheetId="9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6" hidden="1">{#N/A,#N/A,FALSE,"2. z?vod "}</definedName>
    <definedName name="wrn.sektor2." localSheetId="0" hidden="1">{#N/A,#N/A,FALSE,"2. z?vod "}</definedName>
    <definedName name="wrn.sektor2." localSheetId="8" hidden="1">{#N/A,#N/A,FALSE,"2. z?vod "}</definedName>
    <definedName name="wrn.sektor2." localSheetId="10" hidden="1">{#N/A,#N/A,FALSE,"2. z?vod "}</definedName>
    <definedName name="wrn.sektor2." localSheetId="7" hidden="1">{#N/A,#N/A,FALSE,"2. z?vod "}</definedName>
    <definedName name="wrn.sektor2." localSheetId="11" hidden="1">{#N/A,#N/A,FALSE,"2. z?vod "}</definedName>
    <definedName name="wrn.sektor2." localSheetId="9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5" hidden="1">'1. závod (divize)'!#REF!,'1. závod (divize)'!#REF!,'1. závod (divize)'!#REF!,'1. závod (divize)'!#REF!</definedName>
    <definedName name="Z_5AB3ED42_6F34_11D3_9C22_00A0243EF9BD_.wvu.Cols" localSheetId="4" hidden="1">'2. závod'!#REF!,'2. závod'!#REF!,'2. závod'!#REF!,'2. závod'!#REF!</definedName>
    <definedName name="Z_5AB3ED42_6F34_11D3_9C22_00A0243EF9BD_.wvu.Cols" localSheetId="6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<sst xmlns="http://schemas.openxmlformats.org/spreadsheetml/2006/main" count="1012" uniqueCount="179">
  <si>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</si>
  <si>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</si>
  <si>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</si>
  <si>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</si>
  <si>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</si>
  <si>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</si>
  <si>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</si>
  <si>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</si>
  <si>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</si>
  <si>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</si>
  <si>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</si>
  <si>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</si>
  <si>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</si>
  <si>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</si>
  <si>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</si>
  <si>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</si>
  <si>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</si>
  <si>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</si>
  <si>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</si>
  <si>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</si>
  <si>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</si>
  <si>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</si>
  <si>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</si>
  <si>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</si>
  <si>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</si>
  <si>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</si>
  <si>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</si>
  <si>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</si>
  <si>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</si>
  <si>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</si>
  <si>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</si>
  <si>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</si>
  <si>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</si>
  <si>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</si>
  <si>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</si>
  <si>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</si>
  <si>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</si>
  <si>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</si>
  <si>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</si>
  <si>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</si>
  <si>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</si>
  <si>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</si>
  <si>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</si>
  <si>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</si>
  <si>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</si>
  <si>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</si>
  <si>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</si>
  <si>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</si>
  <si>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</si>
  <si>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</si>
  <si>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</si>
  <si>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</si>
  <si>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</si>
  <si>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</si>
  <si>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</si>
  <si>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</si>
  <si>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</si>
  <si>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</si>
  <si>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</si>
  <si>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</si>
  <si>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</si>
  <si>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</si>
  <si>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</si>
  <si>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</si>
  <si>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</si>
  <si>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</si>
  <si>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</si>
  <si>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</si>
  <si>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</si>
  <si>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</si>
  <si>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</si>
  <si>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</si>
  <si>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</si>
  <si>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</si>
  <si>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</si>
  <si>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</si>
  <si>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</si>
  <si>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</si>
  <si>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</si>
  <si>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</si>
  <si>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</si>
  <si>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</si>
  <si>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</si>
  <si>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</si>
  <si>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</si>
  <si>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</si>
  <si>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</si>
  <si>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</si>
  <si>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</si>
  <si>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</si>
  <si>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</si>
  <si>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</si>
  <si>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</si>
  <si>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</si>
  <si>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</si>
  <si>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</si>
  <si>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</si>
  <si>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</si>
  <si>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</si>
  <si>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</si>
  <si>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</si>
  <si>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</si>
  <si>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ID</t>
  </si>
  <si>
    <t>Družstva</t>
  </si>
  <si>
    <t>Jednotivci</t>
  </si>
  <si>
    <t>Soutěž divize</t>
  </si>
  <si>
    <t>€</t>
  </si>
  <si>
    <t>Celkem</t>
  </si>
  <si>
    <t>Příjmení, jméno</t>
  </si>
  <si>
    <t>poč. 
záv.</t>
  </si>
  <si>
    <t>POŘADÍ 
CELKEM</t>
  </si>
  <si>
    <t>kod</t>
  </si>
  <si>
    <t>1. kolo</t>
  </si>
  <si>
    <t>2. kolo</t>
  </si>
  <si>
    <t>JARO</t>
  </si>
  <si>
    <t>PODZIM</t>
  </si>
  <si>
    <t>Pořadí</t>
  </si>
  <si>
    <t>Závody Grand Prix ČR</t>
  </si>
  <si>
    <t>Bodované pohárové závody, MiČR žen, juniorů a kadetů</t>
  </si>
  <si>
    <t>Divize, Územní přebor juniorů a kadetů</t>
  </si>
  <si>
    <t xml:space="preserve">Územní přebor dospělých, Závody žen, juniorů a kadetů </t>
  </si>
  <si>
    <t>Výskyt celkem</t>
  </si>
  <si>
    <t>Zelené označení pro družstva s forhontem.</t>
  </si>
  <si>
    <t>HLAVNÍ PARTNEŘI RYBÁŘSKÉHO SPORTU:</t>
  </si>
  <si>
    <t>Liběchov</t>
  </si>
  <si>
    <t>KP a D  2. kolo</t>
  </si>
  <si>
    <t>1.9.18</t>
  </si>
  <si>
    <t>2.9.18</t>
  </si>
  <si>
    <t>ing. Jonáš Libor</t>
  </si>
  <si>
    <t>ing. Kresl Pavel</t>
  </si>
  <si>
    <t>Počet juniorů do 25let (U25,U25Ž)</t>
  </si>
  <si>
    <t>Počet juniorů do 20let (U20,U20Ž)</t>
  </si>
  <si>
    <t>Počet kadetů do 15 let (U15,U15Ž)</t>
  </si>
  <si>
    <t>Počet žen (Ž,U15Ž,U20Ž,U25Ž)</t>
  </si>
  <si>
    <t>Cajthaml Jaroslav</t>
  </si>
  <si>
    <t>MO ČRS Česká Lípa</t>
  </si>
  <si>
    <t>Dvořák Miloslav</t>
  </si>
  <si>
    <t>Česká Lípa - MIX</t>
  </si>
  <si>
    <t>Čeněk Josef</t>
  </si>
  <si>
    <t>MO ČRS Štětí ,,B''</t>
  </si>
  <si>
    <t>Lát Jiří</t>
  </si>
  <si>
    <t>Kadeřábek Jaroslav</t>
  </si>
  <si>
    <t>MO ČRS Štětí ,,A''</t>
  </si>
  <si>
    <t>Böhm Aleš</t>
  </si>
  <si>
    <t>Hodkovice</t>
  </si>
  <si>
    <t>Ing. Zrůstek Martin</t>
  </si>
  <si>
    <t>Sita Bohuslav</t>
  </si>
  <si>
    <t>MIX2</t>
  </si>
  <si>
    <t>Kolář Jan</t>
  </si>
  <si>
    <t>Ambros Josef</t>
  </si>
  <si>
    <t>Svatek Vladimír</t>
  </si>
  <si>
    <t>MO ČRS Louny</t>
  </si>
  <si>
    <t>Petráček Ota</t>
  </si>
  <si>
    <t>DRS Liběchov</t>
  </si>
  <si>
    <t>Pekárek Stanislav</t>
  </si>
  <si>
    <t>Frič Petr</t>
  </si>
  <si>
    <t>Práde Jaroslav</t>
  </si>
  <si>
    <t>Dražan Zdeněk</t>
  </si>
  <si>
    <t xml:space="preserve">Turek Michal </t>
  </si>
  <si>
    <t>Ing. Kresl Tomáš</t>
  </si>
  <si>
    <t>Nekuda Pavel</t>
  </si>
  <si>
    <t>Svoboda Miloš</t>
  </si>
  <si>
    <t>Pokorný Martin</t>
  </si>
  <si>
    <t>Richterová Tereza</t>
  </si>
  <si>
    <t>U15</t>
  </si>
  <si>
    <t>Chrastava mix Štětí</t>
  </si>
  <si>
    <t>Richter Jiří</t>
  </si>
  <si>
    <t>Hamouz Marek</t>
  </si>
  <si>
    <t>Kulhánek Michal</t>
  </si>
  <si>
    <t>MIX 2</t>
  </si>
  <si>
    <t>Česká Lípa - Mix</t>
  </si>
  <si>
    <t>Böhm František</t>
  </si>
  <si>
    <t>MO ČRS Hodkovice</t>
  </si>
  <si>
    <t>Šik Jaroslav</t>
  </si>
  <si>
    <t>Ing. Tomáš Kresl</t>
  </si>
  <si>
    <t>Petráček Oto</t>
  </si>
  <si>
    <t>Tichý David</t>
  </si>
  <si>
    <t>MO ČRS Štětí,,B''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</si>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</sst>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6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8"/>
      <name val="Arial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3" fillId="0" borderId="23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4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 wrapText="1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20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 locked="0"/>
    </xf>
    <xf numFmtId="0" fontId="1" fillId="0" borderId="20" xfId="0" applyFont="1" applyFill="1" applyBorder="1" applyAlignment="1" applyProtection="1">
      <alignment horizontal="center" vertical="center" wrapText="1"/>
      <protection hidden="1" locked="0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26" xfId="0" applyFont="1" applyFill="1" applyBorder="1" applyAlignment="1" applyProtection="1">
      <alignment vertical="center"/>
      <protection hidden="1" locked="0"/>
    </xf>
    <xf numFmtId="0" fontId="1" fillId="0" borderId="30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1" fillId="0" borderId="32" xfId="0" applyFont="1" applyBorder="1" applyAlignment="1" applyProtection="1">
      <alignment horizontal="right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34" xfId="0" applyFont="1" applyFill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1" fillId="0" borderId="36" xfId="0" applyFont="1" applyBorder="1" applyAlignment="1" applyProtection="1">
      <alignment horizontal="left" vertical="center" wrapText="1"/>
      <protection hidden="1"/>
    </xf>
    <xf numFmtId="0" fontId="0" fillId="0" borderId="37" xfId="0" applyFont="1" applyBorder="1" applyAlignment="1" applyProtection="1">
      <alignment horizontal="right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0" fillId="0" borderId="38" xfId="0" applyFont="1" applyBorder="1" applyAlignment="1" applyProtection="1">
      <alignment horizontal="right" vertical="center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1" fillId="0" borderId="39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Fill="1" applyBorder="1" applyAlignment="1" applyProtection="1">
      <alignment horizontal="left" vertical="center" wrapText="1"/>
      <protection hidden="1" locked="0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0" fontId="1" fillId="0" borderId="43" xfId="0" applyFont="1" applyFill="1" applyBorder="1" applyAlignment="1" applyProtection="1">
      <alignment vertical="center"/>
      <protection hidden="1"/>
    </xf>
    <xf numFmtId="0" fontId="1" fillId="0" borderId="44" xfId="0" applyFont="1" applyFill="1" applyBorder="1" applyAlignment="1" applyProtection="1">
      <alignment vertical="center"/>
      <protection hidden="1"/>
    </xf>
    <xf numFmtId="0" fontId="1" fillId="0" borderId="45" xfId="0" applyFont="1" applyFill="1" applyBorder="1" applyAlignment="1" applyProtection="1">
      <alignment horizontal="left" vertical="center"/>
      <protection hidden="1"/>
    </xf>
    <xf numFmtId="0" fontId="15" fillId="0" borderId="27" xfId="0" applyFont="1" applyFill="1" applyBorder="1" applyAlignment="1" applyProtection="1">
      <alignment horizontal="left" vertical="center" wrapText="1"/>
      <protection hidden="1" locked="0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0" xfId="47" applyProtection="1">
      <alignment/>
      <protection hidden="1"/>
    </xf>
    <xf numFmtId="0" fontId="1" fillId="0" borderId="0" xfId="47" applyFont="1" applyProtection="1">
      <alignment/>
      <protection hidden="1"/>
    </xf>
    <xf numFmtId="0" fontId="1" fillId="0" borderId="17" xfId="47" applyFont="1" applyBorder="1" applyProtection="1">
      <alignment/>
      <protection hidden="1"/>
    </xf>
    <xf numFmtId="0" fontId="0" fillId="0" borderId="17" xfId="47" applyBorder="1" applyAlignment="1" applyProtection="1">
      <alignment vertical="center"/>
      <protection hidden="1"/>
    </xf>
    <xf numFmtId="0" fontId="1" fillId="0" borderId="17" xfId="47" applyFont="1" applyBorder="1" applyAlignment="1" applyProtection="1">
      <alignment vertical="center"/>
      <protection hidden="1"/>
    </xf>
    <xf numFmtId="0" fontId="3" fillId="0" borderId="17" xfId="47" applyFont="1" applyBorder="1" applyAlignment="1" applyProtection="1">
      <alignment horizontal="center" vertical="center"/>
      <protection hidden="1"/>
    </xf>
    <xf numFmtId="0" fontId="0" fillId="0" borderId="0" xfId="47" applyAlignment="1" applyProtection="1">
      <alignment vertical="center"/>
      <protection hidden="1"/>
    </xf>
    <xf numFmtId="0" fontId="0" fillId="0" borderId="17" xfId="47" applyFont="1" applyBorder="1" applyAlignment="1" applyProtection="1">
      <alignment vertical="center"/>
      <protection hidden="1"/>
    </xf>
    <xf numFmtId="0" fontId="1" fillId="0" borderId="0" xfId="47" applyFont="1" applyAlignment="1" applyProtection="1">
      <alignment vertical="center"/>
      <protection hidden="1"/>
    </xf>
    <xf numFmtId="0" fontId="19" fillId="0" borderId="0" xfId="48">
      <alignment/>
      <protection/>
    </xf>
    <xf numFmtId="0" fontId="1" fillId="0" borderId="17" xfId="48" applyFont="1" applyBorder="1" applyAlignment="1" applyProtection="1">
      <alignment horizontal="center" vertical="center"/>
      <protection hidden="1"/>
    </xf>
    <xf numFmtId="0" fontId="3" fillId="0" borderId="17" xfId="48" applyFont="1" applyBorder="1" applyAlignment="1" applyProtection="1">
      <alignment horizontal="center" vertical="center"/>
      <protection hidden="1"/>
    </xf>
    <xf numFmtId="0" fontId="21" fillId="0" borderId="17" xfId="48" applyFont="1" applyBorder="1" applyAlignment="1" applyProtection="1">
      <alignment horizontal="center" vertical="center"/>
      <protection hidden="1"/>
    </xf>
    <xf numFmtId="0" fontId="21" fillId="0" borderId="17" xfId="48" applyFont="1" applyBorder="1" applyAlignment="1" applyProtection="1">
      <alignment vertical="center"/>
      <protection hidden="1"/>
    </xf>
    <xf numFmtId="0" fontId="19" fillId="0" borderId="17" xfId="48" applyBorder="1" applyProtection="1">
      <alignment/>
      <protection hidden="1"/>
    </xf>
    <xf numFmtId="0" fontId="22" fillId="0" borderId="17" xfId="48" applyFont="1" applyBorder="1" applyAlignment="1" applyProtection="1">
      <alignment horizontal="center"/>
      <protection hidden="1" locked="0"/>
    </xf>
    <xf numFmtId="0" fontId="1" fillId="0" borderId="0" xfId="47" applyFont="1">
      <alignment/>
      <protection/>
    </xf>
    <xf numFmtId="0" fontId="23" fillId="0" borderId="0" xfId="48" applyFont="1" applyAlignment="1">
      <alignment horizontal="center" textRotation="90" wrapText="1"/>
      <protection/>
    </xf>
    <xf numFmtId="0" fontId="0" fillId="0" borderId="0" xfId="47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6" xfId="0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4" fillId="0" borderId="45" xfId="0" applyFont="1" applyFill="1" applyBorder="1" applyAlignment="1" applyProtection="1">
      <alignment horizontal="center" vertical="center"/>
      <protection hidden="1"/>
    </xf>
    <xf numFmtId="0" fontId="14" fillId="0" borderId="4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1" fillId="0" borderId="32" xfId="34" applyFont="1" applyFill="1" applyBorder="1" applyAlignment="1" applyProtection="1">
      <alignment horizontal="center" vertical="center"/>
      <protection hidden="1"/>
    </xf>
    <xf numFmtId="43" fontId="1" fillId="0" borderId="48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5" xfId="34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 locked="0"/>
    </xf>
    <xf numFmtId="0" fontId="1" fillId="0" borderId="64" xfId="0" applyFont="1" applyFill="1" applyBorder="1" applyAlignment="1" applyProtection="1">
      <alignment horizontal="center" vertical="center" wrapText="1"/>
      <protection hidden="1" locked="0"/>
    </xf>
    <xf numFmtId="0" fontId="1" fillId="0" borderId="55" xfId="0" applyFont="1" applyFill="1" applyBorder="1" applyAlignment="1" applyProtection="1">
      <alignment horizontal="center" vertical="center" wrapText="1"/>
      <protection hidden="1" locked="0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center" vertical="center"/>
      <protection hidden="1" locked="0"/>
    </xf>
    <xf numFmtId="0" fontId="3" fillId="0" borderId="36" xfId="0" applyFont="1" applyBorder="1" applyAlignment="1" applyProtection="1">
      <alignment horizontal="center" vertical="center"/>
      <protection hidden="1" locked="0"/>
    </xf>
    <xf numFmtId="0" fontId="3" fillId="0" borderId="48" xfId="0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17" xfId="47" applyFont="1" applyBorder="1" applyAlignment="1" applyProtection="1">
      <alignment horizontal="center" vertical="center"/>
      <protection hidden="1"/>
    </xf>
    <xf numFmtId="0" fontId="1" fillId="0" borderId="17" xfId="47" applyFont="1" applyBorder="1" applyAlignment="1" applyProtection="1">
      <alignment horizontal="center"/>
      <protection hidden="1"/>
    </xf>
    <xf numFmtId="0" fontId="1" fillId="0" borderId="17" xfId="47" applyFont="1" applyBorder="1" applyAlignment="1" applyProtection="1">
      <alignment horizontal="center"/>
      <protection hidden="1"/>
    </xf>
    <xf numFmtId="0" fontId="0" fillId="0" borderId="17" xfId="47" applyBorder="1" applyAlignment="1" applyProtection="1">
      <alignment horizontal="center"/>
      <protection hidden="1"/>
    </xf>
    <xf numFmtId="0" fontId="1" fillId="0" borderId="17" xfId="47" applyFont="1" applyBorder="1" applyAlignment="1" applyProtection="1">
      <alignment horizontal="center" vertical="center" wrapText="1"/>
      <protection hidden="1"/>
    </xf>
    <xf numFmtId="0" fontId="21" fillId="0" borderId="33" xfId="48" applyFont="1" applyBorder="1" applyAlignment="1" applyProtection="1">
      <alignment horizontal="center" vertical="center"/>
      <protection hidden="1"/>
    </xf>
    <xf numFmtId="0" fontId="21" fillId="0" borderId="43" xfId="48" applyFont="1" applyBorder="1" applyAlignment="1" applyProtection="1">
      <alignment horizontal="center" vertical="center"/>
      <protection hidden="1"/>
    </xf>
    <xf numFmtId="0" fontId="21" fillId="0" borderId="65" xfId="48" applyFont="1" applyBorder="1" applyAlignment="1" applyProtection="1">
      <alignment horizontal="center" vertical="center"/>
      <protection hidden="1"/>
    </xf>
    <xf numFmtId="0" fontId="21" fillId="0" borderId="17" xfId="48" applyFont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EM VÝSLEDKY GP 2004" xfId="47"/>
    <cellStyle name="normální_Pražský přeborník a divize 2006 výsledky CELKEM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7030476"/>
        <c:axId val="64838829"/>
      </c:barChart>
      <c:catAx>
        <c:axId val="370304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03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575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'!$E$5:$E$51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'!$K$5:$K$51</c:f>
              <c:numCache/>
            </c:numRef>
          </c:val>
        </c:ser>
        <c:gapWidth val="10"/>
        <c:axId val="46678550"/>
        <c:axId val="17453767"/>
      </c:barChart>
      <c:catAx>
        <c:axId val="4667855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25"/>
          <c:y val="0.057"/>
          <c:w val="0.118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37</xdr:row>
      <xdr:rowOff>19050</xdr:rowOff>
    </xdr:from>
    <xdr:to>
      <xdr:col>11</xdr:col>
      <xdr:colOff>104775</xdr:colOff>
      <xdr:row>40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75297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1838325</xdr:colOff>
      <xdr:row>2</xdr:row>
      <xdr:rowOff>66675</xdr:rowOff>
    </xdr:from>
    <xdr:to>
      <xdr:col>39</xdr:col>
      <xdr:colOff>171450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0601325" y="428625"/>
        <a:ext cx="7743825" cy="811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PaD%20S&#268;US%20LRU%201.kolo%202018%20V&#221;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Divize"/>
      <sheetName val="1. závod"/>
      <sheetName val="2. závod"/>
      <sheetName val="1. závod (divize)"/>
      <sheetName val="2. závod (divize)"/>
      <sheetName val="Graf "/>
    </sheetNames>
    <sheetDataSet>
      <sheetData sheetId="1">
        <row r="2">
          <cell r="L2" t="str">
            <v>Pořadatel: MO ČRS Štětí</v>
          </cell>
        </row>
        <row r="3">
          <cell r="L3" t="str">
            <v>Hlavní rozhodčí: ing. Pavel Kresl</v>
          </cell>
        </row>
        <row r="6">
          <cell r="B6" t="str">
            <v>Závodník</v>
          </cell>
        </row>
        <row r="8">
          <cell r="B8" t="str">
            <v>REG</v>
          </cell>
          <cell r="H8" t="str">
            <v>CIPS</v>
          </cell>
          <cell r="I8" t="str">
            <v>Poř.</v>
          </cell>
          <cell r="L8" t="str">
            <v>CIPS</v>
          </cell>
          <cell r="M8" t="str">
            <v>Poř.</v>
          </cell>
        </row>
        <row r="9">
          <cell r="B9">
            <v>201</v>
          </cell>
          <cell r="H9">
            <v>4340</v>
          </cell>
          <cell r="I9">
            <v>1</v>
          </cell>
          <cell r="L9">
            <v>4990</v>
          </cell>
          <cell r="M9">
            <v>1</v>
          </cell>
        </row>
        <row r="10">
          <cell r="B10">
            <v>1761</v>
          </cell>
          <cell r="H10">
            <v>2880</v>
          </cell>
          <cell r="I10">
            <v>3</v>
          </cell>
          <cell r="L10">
            <v>5750</v>
          </cell>
          <cell r="M10">
            <v>1</v>
          </cell>
        </row>
        <row r="11">
          <cell r="B11">
            <v>157</v>
          </cell>
          <cell r="H11">
            <v>2250</v>
          </cell>
          <cell r="I11">
            <v>2</v>
          </cell>
          <cell r="L11">
            <v>5430</v>
          </cell>
          <cell r="M11">
            <v>2</v>
          </cell>
        </row>
        <row r="12">
          <cell r="B12">
            <v>5442</v>
          </cell>
          <cell r="H12">
            <v>2150</v>
          </cell>
          <cell r="I12">
            <v>2</v>
          </cell>
          <cell r="L12">
            <v>5120</v>
          </cell>
          <cell r="M12">
            <v>3</v>
          </cell>
        </row>
        <row r="13">
          <cell r="B13">
            <v>4105</v>
          </cell>
          <cell r="H13">
            <v>1490</v>
          </cell>
          <cell r="I13">
            <v>4</v>
          </cell>
          <cell r="L13">
            <v>5570</v>
          </cell>
          <cell r="M13">
            <v>1</v>
          </cell>
        </row>
        <row r="14">
          <cell r="B14">
            <v>1319</v>
          </cell>
          <cell r="H14">
            <v>4140</v>
          </cell>
          <cell r="I14">
            <v>1</v>
          </cell>
          <cell r="L14">
            <v>560</v>
          </cell>
          <cell r="M14">
            <v>4</v>
          </cell>
        </row>
        <row r="15">
          <cell r="B15">
            <v>1398</v>
          </cell>
          <cell r="H15">
            <v>2740</v>
          </cell>
          <cell r="I15">
            <v>1</v>
          </cell>
          <cell r="L15">
            <v>2080</v>
          </cell>
          <cell r="M15">
            <v>5</v>
          </cell>
        </row>
        <row r="16">
          <cell r="B16">
            <v>1311</v>
          </cell>
          <cell r="H16">
            <v>1330</v>
          </cell>
          <cell r="I16">
            <v>5</v>
          </cell>
          <cell r="L16">
            <v>1920</v>
          </cell>
          <cell r="M16">
            <v>2</v>
          </cell>
        </row>
        <row r="17">
          <cell r="B17">
            <v>6204</v>
          </cell>
          <cell r="H17">
            <v>660</v>
          </cell>
          <cell r="I17">
            <v>6</v>
          </cell>
          <cell r="L17">
            <v>3770</v>
          </cell>
          <cell r="M17">
            <v>2</v>
          </cell>
        </row>
        <row r="18">
          <cell r="B18">
            <v>5468</v>
          </cell>
          <cell r="H18">
            <v>2030</v>
          </cell>
          <cell r="I18">
            <v>3</v>
          </cell>
          <cell r="L18">
            <v>350</v>
          </cell>
          <cell r="M18">
            <v>5</v>
          </cell>
        </row>
        <row r="19">
          <cell r="B19">
            <v>158</v>
          </cell>
          <cell r="H19">
            <v>3810</v>
          </cell>
          <cell r="I19">
            <v>2</v>
          </cell>
          <cell r="L19">
            <v>270</v>
          </cell>
          <cell r="M19">
            <v>8</v>
          </cell>
        </row>
        <row r="20">
          <cell r="B20">
            <v>1498</v>
          </cell>
          <cell r="H20">
            <v>1840</v>
          </cell>
          <cell r="I20">
            <v>4</v>
          </cell>
          <cell r="L20">
            <v>300</v>
          </cell>
          <cell r="M20">
            <v>6</v>
          </cell>
        </row>
        <row r="21">
          <cell r="B21">
            <v>5542</v>
          </cell>
          <cell r="H21">
            <v>1440</v>
          </cell>
          <cell r="I21">
            <v>3</v>
          </cell>
          <cell r="L21">
            <v>630</v>
          </cell>
          <cell r="M21">
            <v>8</v>
          </cell>
        </row>
        <row r="22">
          <cell r="B22">
            <v>142</v>
          </cell>
          <cell r="H22">
            <v>920</v>
          </cell>
          <cell r="I22">
            <v>7</v>
          </cell>
          <cell r="L22">
            <v>930</v>
          </cell>
          <cell r="M22">
            <v>3</v>
          </cell>
        </row>
        <row r="23">
          <cell r="B23">
            <v>3443</v>
          </cell>
          <cell r="H23">
            <v>550</v>
          </cell>
          <cell r="I23">
            <v>7</v>
          </cell>
          <cell r="L23">
            <v>2480</v>
          </cell>
          <cell r="M23">
            <v>4</v>
          </cell>
        </row>
        <row r="24">
          <cell r="B24">
            <v>8</v>
          </cell>
          <cell r="H24">
            <v>310</v>
          </cell>
          <cell r="I24">
            <v>8</v>
          </cell>
          <cell r="L24">
            <v>2690</v>
          </cell>
          <cell r="M24">
            <v>3</v>
          </cell>
        </row>
        <row r="25">
          <cell r="B25">
            <v>5222</v>
          </cell>
          <cell r="H25">
            <v>1060</v>
          </cell>
          <cell r="I25">
            <v>6</v>
          </cell>
          <cell r="L25">
            <v>1820</v>
          </cell>
          <cell r="M25">
            <v>5</v>
          </cell>
        </row>
        <row r="26">
          <cell r="B26">
            <v>4080</v>
          </cell>
          <cell r="H26">
            <v>1430</v>
          </cell>
          <cell r="I26">
            <v>4</v>
          </cell>
          <cell r="L26">
            <v>1100</v>
          </cell>
          <cell r="M26">
            <v>7</v>
          </cell>
        </row>
        <row r="27">
          <cell r="B27">
            <v>287</v>
          </cell>
          <cell r="H27">
            <v>970</v>
          </cell>
          <cell r="I27">
            <v>5</v>
          </cell>
          <cell r="L27">
            <v>510</v>
          </cell>
          <cell r="M27">
            <v>6</v>
          </cell>
        </row>
        <row r="28">
          <cell r="B28">
            <v>1192</v>
          </cell>
          <cell r="H28">
            <v>520</v>
          </cell>
          <cell r="I28">
            <v>8</v>
          </cell>
          <cell r="L28">
            <v>3280</v>
          </cell>
          <cell r="M28">
            <v>4</v>
          </cell>
        </row>
        <row r="29">
          <cell r="B29">
            <v>5551</v>
          </cell>
          <cell r="H29">
            <v>1170</v>
          </cell>
          <cell r="I29">
            <v>5</v>
          </cell>
          <cell r="L29">
            <v>150</v>
          </cell>
          <cell r="M29">
            <v>9</v>
          </cell>
        </row>
        <row r="30">
          <cell r="B30">
            <v>821</v>
          </cell>
          <cell r="H30">
            <v>400</v>
          </cell>
          <cell r="I30">
            <v>7</v>
          </cell>
          <cell r="L30">
            <v>250</v>
          </cell>
          <cell r="M30">
            <v>7</v>
          </cell>
        </row>
        <row r="31">
          <cell r="B31">
            <v>1497</v>
          </cell>
          <cell r="H31">
            <v>750</v>
          </cell>
          <cell r="I31">
            <v>8</v>
          </cell>
          <cell r="L31">
            <v>440</v>
          </cell>
          <cell r="M31">
            <v>7</v>
          </cell>
        </row>
        <row r="32">
          <cell r="B32">
            <v>4641</v>
          </cell>
          <cell r="H32">
            <v>220</v>
          </cell>
          <cell r="I32">
            <v>9</v>
          </cell>
          <cell r="L32">
            <v>1630</v>
          </cell>
          <cell r="M32">
            <v>6</v>
          </cell>
        </row>
        <row r="33">
          <cell r="B33">
            <v>284</v>
          </cell>
          <cell r="H33">
            <v>740</v>
          </cell>
          <cell r="I33">
            <v>6</v>
          </cell>
          <cell r="L33">
            <v>320</v>
          </cell>
          <cell r="M33">
            <v>9</v>
          </cell>
        </row>
        <row r="34">
          <cell r="B34">
            <v>4640</v>
          </cell>
          <cell r="H34">
            <v>60</v>
          </cell>
          <cell r="I34">
            <v>9</v>
          </cell>
          <cell r="L34">
            <v>140</v>
          </cell>
          <cell r="M34">
            <v>8</v>
          </cell>
        </row>
        <row r="35">
          <cell r="H35" t="str">
            <v/>
          </cell>
          <cell r="I35" t="str">
            <v/>
          </cell>
          <cell r="L35" t="str">
            <v/>
          </cell>
          <cell r="M35" t="str">
            <v/>
          </cell>
        </row>
        <row r="37">
          <cell r="I37" t="str">
            <v>Podpis hlavního rozhodčího</v>
          </cell>
        </row>
      </sheetData>
      <sheetData sheetId="2">
        <row r="1">
          <cell r="A1" t="str">
            <v>Soutěž divize</v>
          </cell>
        </row>
        <row r="2">
          <cell r="A2" t="str">
            <v>KP a D  1. kolo</v>
          </cell>
        </row>
        <row r="4">
          <cell r="A4" t="str">
            <v>Družstvo</v>
          </cell>
        </row>
        <row r="5">
          <cell r="H5" t="str">
            <v>Družstva</v>
          </cell>
          <cell r="Q5" t="str">
            <v>Družstva</v>
          </cell>
        </row>
        <row r="6">
          <cell r="H6" t="str">
            <v>CIPS</v>
          </cell>
          <cell r="I6" t="str">
            <v>Body</v>
          </cell>
          <cell r="J6" t="str">
            <v>Poř</v>
          </cell>
          <cell r="Q6" t="str">
            <v>CIPS</v>
          </cell>
          <cell r="R6" t="str">
            <v>Body</v>
          </cell>
          <cell r="S6" t="str">
            <v>Poř</v>
          </cell>
        </row>
        <row r="7">
          <cell r="A7" t="str">
            <v>MO ČRS Louny</v>
          </cell>
          <cell r="H7">
            <v>5940</v>
          </cell>
          <cell r="I7">
            <v>6</v>
          </cell>
          <cell r="J7">
            <v>2</v>
          </cell>
          <cell r="Q7">
            <v>8820</v>
          </cell>
          <cell r="R7">
            <v>4</v>
          </cell>
          <cell r="S7">
            <v>1</v>
          </cell>
        </row>
        <row r="10">
          <cell r="A10" t="str">
            <v>MO ČRS Štětí,,B''</v>
          </cell>
          <cell r="H10">
            <v>4130</v>
          </cell>
          <cell r="I10">
            <v>5</v>
          </cell>
          <cell r="J10">
            <v>1</v>
          </cell>
          <cell r="Q10">
            <v>4750</v>
          </cell>
          <cell r="R10">
            <v>7</v>
          </cell>
          <cell r="S10">
            <v>2</v>
          </cell>
        </row>
        <row r="13">
          <cell r="A13" t="str">
            <v>DRS Liběchov</v>
          </cell>
          <cell r="H13">
            <v>4020</v>
          </cell>
          <cell r="I13">
            <v>8</v>
          </cell>
          <cell r="J13">
            <v>3</v>
          </cell>
          <cell r="Q13">
            <v>1840</v>
          </cell>
          <cell r="R13">
            <v>10</v>
          </cell>
          <cell r="S13">
            <v>4</v>
          </cell>
        </row>
        <row r="16">
          <cell r="A16" t="str">
            <v>Chrastava mix Štětí</v>
          </cell>
          <cell r="H16">
            <v>1340</v>
          </cell>
          <cell r="I16">
            <v>11</v>
          </cell>
          <cell r="J16">
            <v>4</v>
          </cell>
          <cell r="Q16">
            <v>3590</v>
          </cell>
          <cell r="R16">
            <v>9</v>
          </cell>
          <cell r="S16">
            <v>3</v>
          </cell>
        </row>
        <row r="19">
          <cell r="H19" t="str">
            <v/>
          </cell>
          <cell r="I19" t="str">
            <v/>
          </cell>
          <cell r="J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2">
          <cell r="H22" t="str">
            <v/>
          </cell>
          <cell r="I22" t="str">
            <v/>
          </cell>
          <cell r="J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5">
          <cell r="H25" t="str">
            <v/>
          </cell>
          <cell r="I25" t="str">
            <v/>
          </cell>
          <cell r="J25" t="str">
            <v/>
          </cell>
          <cell r="Q25" t="str">
            <v/>
          </cell>
          <cell r="R25" t="str">
            <v/>
          </cell>
          <cell r="S25" t="str">
            <v/>
          </cell>
        </row>
        <row r="28">
          <cell r="H28" t="str">
            <v/>
          </cell>
          <cell r="I28" t="str">
            <v/>
          </cell>
          <cell r="J28" t="str">
            <v/>
          </cell>
          <cell r="Q28" t="str">
            <v/>
          </cell>
          <cell r="R28" t="str">
            <v/>
          </cell>
          <cell r="S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3" width="9.125" style="171" customWidth="1"/>
    <col min="4" max="4" width="11.875" style="171" bestFit="1" customWidth="1"/>
    <col min="5" max="16384" width="9.125" style="171" customWidth="1"/>
  </cols>
  <sheetData>
    <row r="1" spans="1:5" ht="132">
      <c r="A1" s="169" t="s">
        <v>116</v>
      </c>
      <c r="B1" s="170" t="s">
        <v>117</v>
      </c>
      <c r="C1" s="170" t="s">
        <v>118</v>
      </c>
      <c r="D1" s="170" t="s">
        <v>119</v>
      </c>
      <c r="E1" s="170" t="s">
        <v>120</v>
      </c>
    </row>
    <row r="2" spans="1:5" ht="12.75">
      <c r="A2" s="169">
        <v>1</v>
      </c>
      <c r="B2" s="171">
        <v>34</v>
      </c>
      <c r="C2" s="171">
        <v>30</v>
      </c>
      <c r="D2" s="171">
        <v>15</v>
      </c>
      <c r="E2" s="171">
        <v>25</v>
      </c>
    </row>
    <row r="3" spans="1:5" ht="12.75">
      <c r="A3" s="169">
        <v>2</v>
      </c>
      <c r="B3" s="171">
        <v>31</v>
      </c>
      <c r="C3" s="171">
        <v>27</v>
      </c>
      <c r="D3" s="171">
        <v>12</v>
      </c>
      <c r="E3" s="171">
        <v>22</v>
      </c>
    </row>
    <row r="4" spans="1:5" ht="12.75">
      <c r="A4" s="169">
        <v>3</v>
      </c>
      <c r="B4" s="171">
        <v>29</v>
      </c>
      <c r="C4" s="171">
        <v>25</v>
      </c>
      <c r="D4" s="171">
        <v>10</v>
      </c>
      <c r="E4" s="171">
        <v>19</v>
      </c>
    </row>
    <row r="5" spans="1:5" ht="12.75">
      <c r="A5" s="169">
        <v>4</v>
      </c>
      <c r="B5" s="171">
        <v>27</v>
      </c>
      <c r="C5" s="171">
        <v>23</v>
      </c>
      <c r="D5" s="171">
        <v>8</v>
      </c>
      <c r="E5" s="171">
        <v>16</v>
      </c>
    </row>
    <row r="6" spans="1:5" ht="12.75">
      <c r="A6" s="169">
        <v>5</v>
      </c>
      <c r="B6" s="171">
        <v>25</v>
      </c>
      <c r="C6" s="171">
        <v>21</v>
      </c>
      <c r="D6" s="171">
        <v>6</v>
      </c>
      <c r="E6" s="171">
        <v>13</v>
      </c>
    </row>
    <row r="7" spans="1:5" ht="12.75">
      <c r="A7" s="169">
        <v>6</v>
      </c>
      <c r="B7" s="171">
        <v>23</v>
      </c>
      <c r="C7" s="171">
        <v>19</v>
      </c>
      <c r="D7" s="171">
        <v>4</v>
      </c>
      <c r="E7" s="171">
        <v>11</v>
      </c>
    </row>
    <row r="8" spans="1:5" ht="12.75">
      <c r="A8" s="169">
        <v>7</v>
      </c>
      <c r="B8" s="171">
        <v>20</v>
      </c>
      <c r="C8" s="171">
        <v>16</v>
      </c>
      <c r="D8" s="171">
        <v>2</v>
      </c>
      <c r="E8" s="171">
        <v>10</v>
      </c>
    </row>
    <row r="9" spans="1:5" ht="12.75">
      <c r="A9" s="169">
        <v>8</v>
      </c>
      <c r="B9" s="171">
        <v>16</v>
      </c>
      <c r="C9" s="171">
        <v>13</v>
      </c>
      <c r="D9" s="171">
        <v>1</v>
      </c>
      <c r="E9" s="171">
        <v>8</v>
      </c>
    </row>
    <row r="10" spans="1:5" ht="12.75">
      <c r="A10" s="169">
        <v>9</v>
      </c>
      <c r="B10" s="171">
        <v>13</v>
      </c>
      <c r="C10" s="171">
        <v>9</v>
      </c>
      <c r="E10" s="171">
        <v>5</v>
      </c>
    </row>
    <row r="11" spans="1:5" ht="12.75">
      <c r="A11" s="169">
        <v>10</v>
      </c>
      <c r="B11" s="171">
        <v>9</v>
      </c>
      <c r="C11" s="171">
        <v>6</v>
      </c>
      <c r="E11" s="171">
        <v>3</v>
      </c>
    </row>
    <row r="12" spans="1:5" ht="12.75">
      <c r="A12" s="169">
        <v>11</v>
      </c>
      <c r="B12" s="171">
        <v>5</v>
      </c>
      <c r="C12" s="171">
        <v>3</v>
      </c>
      <c r="E12" s="171">
        <v>2</v>
      </c>
    </row>
    <row r="13" spans="1:5" ht="12.75">
      <c r="A13" s="169">
        <v>12</v>
      </c>
      <c r="B13" s="171">
        <v>3</v>
      </c>
      <c r="C13" s="171">
        <v>1</v>
      </c>
      <c r="E13" s="171">
        <v>1</v>
      </c>
    </row>
    <row r="14" spans="1:2" ht="12.75">
      <c r="A14" s="169">
        <v>13</v>
      </c>
      <c r="B14" s="171">
        <v>2</v>
      </c>
    </row>
    <row r="15" spans="1:2" ht="12.75">
      <c r="A15" s="169">
        <v>14</v>
      </c>
      <c r="B15" s="171">
        <v>1</v>
      </c>
    </row>
    <row r="16" ht="12.75">
      <c r="A16" s="169">
        <v>15</v>
      </c>
    </row>
    <row r="17" ht="12.75">
      <c r="A17" s="169">
        <v>16</v>
      </c>
    </row>
    <row r="18" ht="12.75">
      <c r="A18" s="169">
        <v>17</v>
      </c>
    </row>
    <row r="19" ht="12.75">
      <c r="A19" s="169">
        <v>18</v>
      </c>
    </row>
    <row r="20" ht="12.75">
      <c r="A20" s="169">
        <v>19</v>
      </c>
    </row>
    <row r="21" ht="12.75">
      <c r="A21" s="169">
        <v>20</v>
      </c>
    </row>
    <row r="22" ht="12.75">
      <c r="A22" s="169">
        <v>21</v>
      </c>
    </row>
    <row r="23" ht="12.75">
      <c r="A23" s="169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showGridLines="0" view="pageBreakPreview" zoomScaleSheetLayoutView="100" zoomScalePageLayoutView="0" workbookViewId="0" topLeftCell="A1">
      <pane xSplit="4" ySplit="3" topLeftCell="E4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19" sqref="D19"/>
    </sheetView>
  </sheetViews>
  <sheetFormatPr defaultColWidth="9.00390625" defaultRowHeight="12.75"/>
  <cols>
    <col min="1" max="1" width="5.00390625" style="153" bestFit="1" customWidth="1"/>
    <col min="2" max="2" width="18.00390625" style="154" bestFit="1" customWidth="1"/>
    <col min="3" max="3" width="3.75390625" style="154" bestFit="1" customWidth="1"/>
    <col min="4" max="4" width="16.75390625" style="153" bestFit="1" customWidth="1"/>
    <col min="5" max="5" width="6.625" style="153" customWidth="1"/>
    <col min="6" max="6" width="5.25390625" style="153" customWidth="1"/>
    <col min="7" max="7" width="5.75390625" style="153" customWidth="1"/>
    <col min="8" max="8" width="6.625" style="153" customWidth="1"/>
    <col min="9" max="9" width="5.25390625" style="153" customWidth="1"/>
    <col min="10" max="10" width="5.75390625" style="153" customWidth="1"/>
    <col min="11" max="11" width="6.625" style="153" customWidth="1"/>
    <col min="12" max="12" width="5.25390625" style="153" customWidth="1"/>
    <col min="13" max="13" width="5.75390625" style="153" customWidth="1"/>
    <col min="14" max="14" width="6.625" style="153" customWidth="1"/>
    <col min="15" max="15" width="5.25390625" style="153" customWidth="1"/>
    <col min="16" max="16" width="5.75390625" style="153" customWidth="1"/>
    <col min="17" max="17" width="6.625" style="153" customWidth="1"/>
    <col min="18" max="18" width="5.25390625" style="153" customWidth="1"/>
    <col min="19" max="19" width="5.75390625" style="153" customWidth="1"/>
    <col min="20" max="20" width="4.875" style="153" bestFit="1" customWidth="1"/>
    <col min="21" max="21" width="8.625" style="153" bestFit="1" customWidth="1"/>
    <col min="22" max="16384" width="9.125" style="153" customWidth="1"/>
  </cols>
  <sheetData>
    <row r="1" spans="1:21" ht="12.75">
      <c r="A1" s="271" t="s">
        <v>102</v>
      </c>
      <c r="B1" s="271" t="s">
        <v>108</v>
      </c>
      <c r="C1" s="271" t="s">
        <v>47</v>
      </c>
      <c r="D1" s="271" t="s">
        <v>42</v>
      </c>
      <c r="E1" s="272" t="s">
        <v>114</v>
      </c>
      <c r="F1" s="272"/>
      <c r="G1" s="272"/>
      <c r="H1" s="272"/>
      <c r="I1" s="272"/>
      <c r="J1" s="272"/>
      <c r="K1" s="272" t="s">
        <v>115</v>
      </c>
      <c r="L1" s="272"/>
      <c r="M1" s="272"/>
      <c r="N1" s="272"/>
      <c r="O1" s="272"/>
      <c r="P1" s="272"/>
      <c r="Q1" s="272" t="s">
        <v>33</v>
      </c>
      <c r="R1" s="274"/>
      <c r="S1" s="274"/>
      <c r="T1" s="274"/>
      <c r="U1" s="274"/>
    </row>
    <row r="2" spans="1:21" s="154" customFormat="1" ht="12.75" customHeight="1">
      <c r="A2" s="271"/>
      <c r="B2" s="271"/>
      <c r="C2" s="271"/>
      <c r="D2" s="271"/>
      <c r="E2" s="273" t="s">
        <v>26</v>
      </c>
      <c r="F2" s="273"/>
      <c r="G2" s="273"/>
      <c r="H2" s="273" t="s">
        <v>27</v>
      </c>
      <c r="I2" s="273"/>
      <c r="J2" s="273"/>
      <c r="K2" s="273" t="s">
        <v>26</v>
      </c>
      <c r="L2" s="273"/>
      <c r="M2" s="273"/>
      <c r="N2" s="273" t="s">
        <v>27</v>
      </c>
      <c r="O2" s="273"/>
      <c r="P2" s="273"/>
      <c r="Q2" s="273" t="s">
        <v>107</v>
      </c>
      <c r="R2" s="273"/>
      <c r="S2" s="273"/>
      <c r="T2" s="275" t="s">
        <v>109</v>
      </c>
      <c r="U2" s="275" t="s">
        <v>110</v>
      </c>
    </row>
    <row r="3" spans="1:21" s="154" customFormat="1" ht="12.75">
      <c r="A3" s="271"/>
      <c r="B3" s="271"/>
      <c r="C3" s="271"/>
      <c r="D3" s="271"/>
      <c r="E3" s="155" t="s">
        <v>1</v>
      </c>
      <c r="F3" s="155" t="s">
        <v>46</v>
      </c>
      <c r="G3" s="155" t="s">
        <v>3</v>
      </c>
      <c r="H3" s="155" t="s">
        <v>1</v>
      </c>
      <c r="I3" s="155" t="s">
        <v>46</v>
      </c>
      <c r="J3" s="155" t="s">
        <v>3</v>
      </c>
      <c r="K3" s="155" t="s">
        <v>1</v>
      </c>
      <c r="L3" s="155" t="s">
        <v>46</v>
      </c>
      <c r="M3" s="155" t="s">
        <v>3</v>
      </c>
      <c r="N3" s="155" t="s">
        <v>1</v>
      </c>
      <c r="O3" s="155" t="s">
        <v>46</v>
      </c>
      <c r="P3" s="155" t="s">
        <v>3</v>
      </c>
      <c r="Q3" s="155" t="s">
        <v>1</v>
      </c>
      <c r="R3" s="155" t="s">
        <v>46</v>
      </c>
      <c r="S3" s="155" t="s">
        <v>3</v>
      </c>
      <c r="T3" s="275"/>
      <c r="U3" s="275"/>
    </row>
    <row r="4" spans="1:21" s="159" customFormat="1" ht="15.75">
      <c r="A4" s="156">
        <v>1761</v>
      </c>
      <c r="B4" s="157" t="s">
        <v>136</v>
      </c>
      <c r="C4" s="157" t="s">
        <v>99</v>
      </c>
      <c r="D4" s="156" t="s">
        <v>170</v>
      </c>
      <c r="E4" s="156">
        <f>IF(ISNA(MATCH($A4,'[1]Výsledková listina'!$B:$B,0)),"",INDEX('[1]Výsledková listina'!$H:$I,MATCH($A4,'[1]Výsledková listina'!$B:$B,0),1))</f>
        <v>2880</v>
      </c>
      <c r="F4" s="156">
        <f>IF(ISNA(MATCH($A4,'[1]Výsledková listina'!$B:$B,0)),"",INDEX('[1]Výsledková listina'!$H:$I,MATCH($A4,'[1]Výsledková listina'!$B:$B,0),2))</f>
        <v>3</v>
      </c>
      <c r="G4" s="156">
        <f>IF(OR(E4="",ISBLANK(E4)),"",INDEX(body!$A:$E,F4+1,5))</f>
        <v>19</v>
      </c>
      <c r="H4" s="156">
        <f>IF(ISNA(MATCH($A4,'[1]Výsledková listina'!$B:$B,0)),"",INDEX('[1]Výsledková listina'!$L:$M,MATCH($A4,'[1]Výsledková listina'!$B:$B,0),1))</f>
        <v>5750</v>
      </c>
      <c r="I4" s="156">
        <f>IF(ISNA(MATCH($A4,'[1]Výsledková listina'!$B:$B,0)),"",INDEX('[1]Výsledková listina'!$L:$M,MATCH($A4,'[1]Výsledková listina'!$B:$B,0),2))</f>
        <v>1</v>
      </c>
      <c r="J4" s="156">
        <f>IF(OR(H4="",ISBLANK(H4)),"",INDEX(body!$A:$E,I4+1,5))</f>
        <v>25</v>
      </c>
      <c r="K4" s="156">
        <f>IF(ISNA(MATCH($A4,'Výsledková listina'!$B:$B,0)),"",INDEX('Výsledková listina'!$H:$I,MATCH($A4,'Výsledková listina'!$B:$B,0),1))</f>
        <v>12700</v>
      </c>
      <c r="L4" s="156">
        <f>IF(ISNA(MATCH($A4,'Výsledková listina'!$B:$B,0)),"",INDEX('Výsledková listina'!$H:$I,MATCH($A4,'Výsledková listina'!$B:$B,0),2))</f>
        <v>1</v>
      </c>
      <c r="M4" s="156">
        <f>IF(OR(K4="",ISBLANK(K4)),"",INDEX(body!$A:$E,L4+1,5))</f>
        <v>25</v>
      </c>
      <c r="N4" s="156">
        <f>IF(ISNA(MATCH($A4,'Výsledková listina'!$B:$B,0)),"",INDEX('Výsledková listina'!$L:$M,MATCH($A4,'Výsledková listina'!$B:$B,0),1))</f>
        <v>19270</v>
      </c>
      <c r="O4" s="156">
        <f>IF(ISNA(MATCH($A4,'Výsledková listina'!$B:$B,0)),"",INDEX('Výsledková listina'!$L:$M,MATCH($A4,'Výsledková listina'!$B:$B,0),2))</f>
        <v>1</v>
      </c>
      <c r="P4" s="156">
        <f>IF(OR(N4="",ISBLANK(N4)),"",INDEX(body!$A:$E,O4+1,5))</f>
        <v>25</v>
      </c>
      <c r="Q4" s="156">
        <f>IF(T4&lt;1,"",SUM(E4,H4,K4,N4))</f>
        <v>40600</v>
      </c>
      <c r="R4" s="156">
        <f>IF(T4&lt;1,"",SUM(F4,I4,L4,O4))</f>
        <v>6</v>
      </c>
      <c r="S4" s="156">
        <f>IF(T4&lt;1,0,SUM(G4,J4,M4,P4))</f>
        <v>94</v>
      </c>
      <c r="T4" s="156">
        <f>IF(ISBLANK($B4),0,COUNT(G4,J4,M4,P4))</f>
        <v>4</v>
      </c>
      <c r="U4" s="158">
        <f>IF(T4&lt;1,"",RANK(S4,S:S,0))</f>
        <v>1</v>
      </c>
    </row>
    <row r="5" spans="1:21" s="159" customFormat="1" ht="15.75">
      <c r="A5" s="156">
        <v>201</v>
      </c>
      <c r="B5" s="157" t="s">
        <v>146</v>
      </c>
      <c r="C5" s="157" t="s">
        <v>99</v>
      </c>
      <c r="D5" s="156" t="s">
        <v>169</v>
      </c>
      <c r="E5" s="156">
        <f>IF(ISNA(MATCH($A5,'[1]Výsledková listina'!$B:$B,0)),"",INDEX('[1]Výsledková listina'!$H:$I,MATCH($A5,'[1]Výsledková listina'!$B:$B,0),1))</f>
        <v>4340</v>
      </c>
      <c r="F5" s="156">
        <f>IF(ISNA(MATCH($A5,'[1]Výsledková listina'!$B:$B,0)),"",INDEX('[1]Výsledková listina'!$H:$I,MATCH($A5,'[1]Výsledková listina'!$B:$B,0),2))</f>
        <v>1</v>
      </c>
      <c r="G5" s="156">
        <f>IF(OR(E5="",ISBLANK(E5)),"",INDEX(body!$A:$E,F5+1,5))</f>
        <v>25</v>
      </c>
      <c r="H5" s="156">
        <f>IF(ISNA(MATCH($A5,'[1]Výsledková listina'!$B:$B,0)),"",INDEX('[1]Výsledková listina'!$L:$M,MATCH($A5,'[1]Výsledková listina'!$B:$B,0),1))</f>
        <v>4990</v>
      </c>
      <c r="I5" s="156">
        <f>IF(ISNA(MATCH($A5,'[1]Výsledková listina'!$B:$B,0)),"",INDEX('[1]Výsledková listina'!$L:$M,MATCH($A5,'[1]Výsledková listina'!$B:$B,0),2))</f>
        <v>1</v>
      </c>
      <c r="J5" s="156">
        <f>IF(OR(H5="",ISBLANK(H5)),"",INDEX(body!$A:$E,I5+1,5))</f>
        <v>25</v>
      </c>
      <c r="K5" s="156">
        <f>IF(ISNA(MATCH($A5,'Výsledková listina'!$B:$B,0)),"",INDEX('Výsledková listina'!$H:$I,MATCH($A5,'Výsledková listina'!$B:$B,0),1))</f>
        <v>15090</v>
      </c>
      <c r="L5" s="156">
        <f>IF(ISNA(MATCH($A5,'Výsledková listina'!$B:$B,0)),"",INDEX('Výsledková listina'!$H:$I,MATCH($A5,'Výsledková listina'!$B:$B,0),2))</f>
        <v>1</v>
      </c>
      <c r="M5" s="156">
        <f>IF(OR(K5="",ISBLANK(K5)),"",INDEX(body!$A:$E,L5+1,5))</f>
        <v>25</v>
      </c>
      <c r="N5" s="156">
        <f>IF(ISNA(MATCH($A5,'Výsledková listina'!$B:$B,0)),"",INDEX('Výsledková listina'!$L:$M,MATCH($A5,'Výsledková listina'!$B:$B,0),1))</f>
        <v>5570</v>
      </c>
      <c r="O5" s="156">
        <f>IF(ISNA(MATCH($A5,'Výsledková listina'!$B:$B,0)),"",INDEX('Výsledková listina'!$L:$M,MATCH($A5,'Výsledková listina'!$B:$B,0),2))</f>
        <v>5</v>
      </c>
      <c r="P5" s="156">
        <f>IF(OR(N5="",ISBLANK(N5)),"",INDEX(body!$A:$E,O5+1,5))</f>
        <v>13</v>
      </c>
      <c r="Q5" s="156">
        <f>IF(T5&lt;1,"",SUM(E5,H5,K5,N5))</f>
        <v>29990</v>
      </c>
      <c r="R5" s="156">
        <f>IF(T5&lt;1,"",SUM(F5,I5,L5,O5))</f>
        <v>8</v>
      </c>
      <c r="S5" s="156">
        <f>IF(T5&lt;1,0,SUM(G5,J5,M5,P5))</f>
        <v>88</v>
      </c>
      <c r="T5" s="156">
        <f>IF(ISBLANK($B5),0,COUNT(G5,J5,M5,P5))</f>
        <v>4</v>
      </c>
      <c r="U5" s="158">
        <f>IF(T5&lt;1,"",RANK(S5,S:S,0))</f>
        <v>2</v>
      </c>
    </row>
    <row r="6" spans="1:21" s="159" customFormat="1" ht="15.75">
      <c r="A6" s="156">
        <v>6204</v>
      </c>
      <c r="B6" s="157" t="s">
        <v>138</v>
      </c>
      <c r="C6" s="157" t="s">
        <v>99</v>
      </c>
      <c r="D6" s="156" t="s">
        <v>139</v>
      </c>
      <c r="E6" s="156">
        <f>IF(ISNA(MATCH($A6,'[1]Výsledková listina'!$B:$B,0)),"",INDEX('[1]Výsledková listina'!$H:$I,MATCH($A6,'[1]Výsledková listina'!$B:$B,0),1))</f>
        <v>660</v>
      </c>
      <c r="F6" s="156">
        <f>IF(ISNA(MATCH($A6,'[1]Výsledková listina'!$B:$B,0)),"",INDEX('[1]Výsledková listina'!$H:$I,MATCH($A6,'[1]Výsledková listina'!$B:$B,0),2))</f>
        <v>6</v>
      </c>
      <c r="G6" s="156">
        <f>IF(OR(E6="",ISBLANK(E6)),"",INDEX(body!$A:$E,F6+1,5))</f>
        <v>11</v>
      </c>
      <c r="H6" s="156">
        <f>IF(ISNA(MATCH($A6,'[1]Výsledková listina'!$B:$B,0)),"",INDEX('[1]Výsledková listina'!$L:$M,MATCH($A6,'[1]Výsledková listina'!$B:$B,0),1))</f>
        <v>3770</v>
      </c>
      <c r="I6" s="156">
        <f>IF(ISNA(MATCH($A6,'[1]Výsledková listina'!$B:$B,0)),"",INDEX('[1]Výsledková listina'!$L:$M,MATCH($A6,'[1]Výsledková listina'!$B:$B,0),2))</f>
        <v>2</v>
      </c>
      <c r="J6" s="156">
        <f>IF(OR(H6="",ISBLANK(H6)),"",INDEX(body!$A:$E,I6+1,5))</f>
        <v>22</v>
      </c>
      <c r="K6" s="156">
        <f>IF(ISNA(MATCH($A6,'Výsledková listina'!$B:$B,0)),"",INDEX('Výsledková listina'!$H:$I,MATCH($A6,'Výsledková listina'!$B:$B,0),1))</f>
        <v>12690</v>
      </c>
      <c r="L6" s="156">
        <f>IF(ISNA(MATCH($A6,'Výsledková listina'!$B:$B,0)),"",INDEX('Výsledková listina'!$H:$I,MATCH($A6,'Výsledková listina'!$B:$B,0),2))</f>
        <v>2</v>
      </c>
      <c r="M6" s="156">
        <f>IF(OR(K6="",ISBLANK(K6)),"",INDEX(body!$A:$E,L6+1,5))</f>
        <v>22</v>
      </c>
      <c r="N6" s="156">
        <f>IF(ISNA(MATCH($A6,'Výsledková listina'!$B:$B,0)),"",INDEX('Výsledková listina'!$L:$M,MATCH($A6,'Výsledková listina'!$B:$B,0),1))</f>
        <v>20560</v>
      </c>
      <c r="O6" s="156">
        <f>IF(ISNA(MATCH($A6,'Výsledková listina'!$B:$B,0)),"",INDEX('Výsledková listina'!$L:$M,MATCH($A6,'Výsledková listina'!$B:$B,0),2))</f>
        <v>1</v>
      </c>
      <c r="P6" s="156">
        <f>IF(OR(N6="",ISBLANK(N6)),"",INDEX(body!$A:$E,O6+1,5))</f>
        <v>25</v>
      </c>
      <c r="Q6" s="156">
        <f>IF(T6&lt;1,"",SUM(E6,H6,K6,N6))</f>
        <v>37680</v>
      </c>
      <c r="R6" s="156">
        <f>IF(T6&lt;1,"",SUM(F6,I6,L6,O6))</f>
        <v>11</v>
      </c>
      <c r="S6" s="156">
        <f>IF(T6&lt;1,0,SUM(G6,J6,M6,P6))</f>
        <v>80</v>
      </c>
      <c r="T6" s="156">
        <f>IF(ISBLANK($B6),0,COUNT(G6,J6,M6,P6))</f>
        <v>4</v>
      </c>
      <c r="U6" s="158">
        <f>IF(T6&lt;1,"",RANK(S6,S:S,0))</f>
        <v>3</v>
      </c>
    </row>
    <row r="7" spans="1:21" s="159" customFormat="1" ht="15.75">
      <c r="A7" s="156">
        <v>1311</v>
      </c>
      <c r="B7" s="157" t="s">
        <v>140</v>
      </c>
      <c r="C7" s="157" t="s">
        <v>99</v>
      </c>
      <c r="D7" s="156" t="s">
        <v>135</v>
      </c>
      <c r="E7" s="156">
        <f>IF(ISNA(MATCH($A7,'[1]Výsledková listina'!$B:$B,0)),"",INDEX('[1]Výsledková listina'!$H:$I,MATCH($A7,'[1]Výsledková listina'!$B:$B,0),1))</f>
        <v>1330</v>
      </c>
      <c r="F7" s="156">
        <f>IF(ISNA(MATCH($A7,'[1]Výsledková listina'!$B:$B,0)),"",INDEX('[1]Výsledková listina'!$H:$I,MATCH($A7,'[1]Výsledková listina'!$B:$B,0),2))</f>
        <v>5</v>
      </c>
      <c r="G7" s="156">
        <f>IF(OR(E7="",ISBLANK(E7)),"",INDEX(body!$A:$E,F7+1,5))</f>
        <v>13</v>
      </c>
      <c r="H7" s="156">
        <f>IF(ISNA(MATCH($A7,'[1]Výsledková listina'!$B:$B,0)),"",INDEX('[1]Výsledková listina'!$L:$M,MATCH($A7,'[1]Výsledková listina'!$B:$B,0),1))</f>
        <v>1920</v>
      </c>
      <c r="I7" s="156">
        <f>IF(ISNA(MATCH($A7,'[1]Výsledková listina'!$B:$B,0)),"",INDEX('[1]Výsledková listina'!$L:$M,MATCH($A7,'[1]Výsledková listina'!$B:$B,0),2))</f>
        <v>2</v>
      </c>
      <c r="J7" s="156">
        <f>IF(OR(H7="",ISBLANK(H7)),"",INDEX(body!$A:$E,I7+1,5))</f>
        <v>22</v>
      </c>
      <c r="K7" s="156">
        <f>IF(ISNA(MATCH($A7,'Výsledková listina'!$B:$B,0)),"",INDEX('Výsledková listina'!$H:$I,MATCH($A7,'Výsledková listina'!$B:$B,0),1))</f>
        <v>14420</v>
      </c>
      <c r="L7" s="156">
        <f>IF(ISNA(MATCH($A7,'Výsledková listina'!$B:$B,0)),"",INDEX('Výsledková listina'!$H:$I,MATCH($A7,'Výsledková listina'!$B:$B,0),2))</f>
        <v>2</v>
      </c>
      <c r="M7" s="156">
        <f>IF(OR(K7="",ISBLANK(K7)),"",INDEX(body!$A:$E,L7+1,5))</f>
        <v>22</v>
      </c>
      <c r="N7" s="156">
        <f>IF(ISNA(MATCH($A7,'Výsledková listina'!$B:$B,0)),"",INDEX('Výsledková listina'!$L:$M,MATCH($A7,'Výsledková listina'!$B:$B,0),1))</f>
        <v>18890</v>
      </c>
      <c r="O7" s="156">
        <f>IF(ISNA(MATCH($A7,'Výsledková listina'!$B:$B,0)),"",INDEX('Výsledková listina'!$L:$M,MATCH($A7,'Výsledková listina'!$B:$B,0),2))</f>
        <v>2</v>
      </c>
      <c r="P7" s="156">
        <f>IF(OR(N7="",ISBLANK(N7)),"",INDEX(body!$A:$E,O7+1,5))</f>
        <v>22</v>
      </c>
      <c r="Q7" s="156">
        <f>IF(T7&lt;1,"",SUM(E7,H7,K7,N7))</f>
        <v>36560</v>
      </c>
      <c r="R7" s="156">
        <f>IF(T7&lt;1,"",SUM(F7,I7,L7,O7))</f>
        <v>11</v>
      </c>
      <c r="S7" s="156">
        <f>IF(T7&lt;1,0,SUM(G7,J7,M7,P7))</f>
        <v>79</v>
      </c>
      <c r="T7" s="156">
        <f>IF(ISBLANK($B7),0,COUNT(G7,J7,M7,P7))</f>
        <v>4</v>
      </c>
      <c r="U7" s="158">
        <f>IF(T7&lt;1,"",RANK(S7,S:S,0))</f>
        <v>4</v>
      </c>
    </row>
    <row r="8" spans="1:21" s="159" customFormat="1" ht="15.75">
      <c r="A8" s="156">
        <v>1192</v>
      </c>
      <c r="B8" s="157" t="s">
        <v>134</v>
      </c>
      <c r="C8" s="157" t="s">
        <v>99</v>
      </c>
      <c r="D8" s="156" t="s">
        <v>135</v>
      </c>
      <c r="E8" s="156">
        <f>IF(ISNA(MATCH($A8,'[1]Výsledková listina'!$B:$B,0)),"",INDEX('[1]Výsledková listina'!$H:$I,MATCH($A8,'[1]Výsledková listina'!$B:$B,0),1))</f>
        <v>520</v>
      </c>
      <c r="F8" s="156">
        <f>IF(ISNA(MATCH($A8,'[1]Výsledková listina'!$B:$B,0)),"",INDEX('[1]Výsledková listina'!$H:$I,MATCH($A8,'[1]Výsledková listina'!$B:$B,0),2))</f>
        <v>8</v>
      </c>
      <c r="G8" s="156">
        <f>IF(OR(E8="",ISBLANK(E8)),"",INDEX(body!$A:$E,F8+1,5))</f>
        <v>8</v>
      </c>
      <c r="H8" s="156">
        <f>IF(ISNA(MATCH($A8,'[1]Výsledková listina'!$B:$B,0)),"",INDEX('[1]Výsledková listina'!$L:$M,MATCH($A8,'[1]Výsledková listina'!$B:$B,0),1))</f>
        <v>3280</v>
      </c>
      <c r="I8" s="156">
        <f>IF(ISNA(MATCH($A8,'[1]Výsledková listina'!$B:$B,0)),"",INDEX('[1]Výsledková listina'!$L:$M,MATCH($A8,'[1]Výsledková listina'!$B:$B,0),2))</f>
        <v>4</v>
      </c>
      <c r="J8" s="156">
        <f>IF(OR(H8="",ISBLANK(H8)),"",INDEX(body!$A:$E,I8+1,5))</f>
        <v>16</v>
      </c>
      <c r="K8" s="156">
        <f>IF(ISNA(MATCH($A8,'Výsledková listina'!$B:$B,0)),"",INDEX('Výsledková listina'!$H:$I,MATCH($A8,'Výsledková listina'!$B:$B,0),1))</f>
        <v>30090</v>
      </c>
      <c r="L8" s="156">
        <f>IF(ISNA(MATCH($A8,'Výsledková listina'!$B:$B,0)),"",INDEX('Výsledková listina'!$H:$I,MATCH($A8,'Výsledková listina'!$B:$B,0),2))</f>
        <v>1</v>
      </c>
      <c r="M8" s="156">
        <f>IF(OR(K8="",ISBLANK(K8)),"",INDEX(body!$A:$E,L8+1,5))</f>
        <v>25</v>
      </c>
      <c r="N8" s="156">
        <f>IF(ISNA(MATCH($A8,'Výsledková listina'!$B:$B,0)),"",INDEX('Výsledková listina'!$L:$M,MATCH($A8,'Výsledková listina'!$B:$B,0),1))</f>
        <v>26920</v>
      </c>
      <c r="O8" s="156">
        <f>IF(ISNA(MATCH($A8,'Výsledková listina'!$B:$B,0)),"",INDEX('Výsledková listina'!$L:$M,MATCH($A8,'Výsledková listina'!$B:$B,0),2))</f>
        <v>1</v>
      </c>
      <c r="P8" s="156">
        <f>IF(OR(N8="",ISBLANK(N8)),"",INDEX(body!$A:$E,O8+1,5))</f>
        <v>25</v>
      </c>
      <c r="Q8" s="156">
        <f>IF(T8&lt;1,"",SUM(E8,H8,K8,N8))</f>
        <v>60810</v>
      </c>
      <c r="R8" s="156">
        <f>IF(T8&lt;1,"",SUM(F8,I8,L8,O8))</f>
        <v>14</v>
      </c>
      <c r="S8" s="156">
        <f>IF(T8&lt;1,0,SUM(G8,J8,M8,P8))</f>
        <v>74</v>
      </c>
      <c r="T8" s="156">
        <f>IF(ISBLANK($B8),0,COUNT(G8,J8,M8,P8))</f>
        <v>4</v>
      </c>
      <c r="U8" s="158">
        <f>IF(T8&lt;1,"",RANK(S8,S:S,0))</f>
        <v>5</v>
      </c>
    </row>
    <row r="9" spans="1:21" s="159" customFormat="1" ht="15.75">
      <c r="A9" s="156">
        <v>158</v>
      </c>
      <c r="B9" s="157" t="s">
        <v>143</v>
      </c>
      <c r="C9" s="157" t="s">
        <v>99</v>
      </c>
      <c r="D9" s="156" t="s">
        <v>172</v>
      </c>
      <c r="E9" s="156">
        <f>IF(ISNA(MATCH($A9,'[1]Výsledková listina'!$B:$B,0)),"",INDEX('[1]Výsledková listina'!$H:$I,MATCH($A9,'[1]Výsledková listina'!$B:$B,0),1))</f>
        <v>3810</v>
      </c>
      <c r="F9" s="156">
        <f>IF(ISNA(MATCH($A9,'[1]Výsledková listina'!$B:$B,0)),"",INDEX('[1]Výsledková listina'!$H:$I,MATCH($A9,'[1]Výsledková listina'!$B:$B,0),2))</f>
        <v>2</v>
      </c>
      <c r="G9" s="156">
        <f>IF(OR(E9="",ISBLANK(E9)),"",INDEX(body!$A:$E,F9+1,5))</f>
        <v>22</v>
      </c>
      <c r="H9" s="156">
        <f>IF(ISNA(MATCH($A9,'[1]Výsledková listina'!$B:$B,0)),"",INDEX('[1]Výsledková listina'!$L:$M,MATCH($A9,'[1]Výsledková listina'!$B:$B,0),1))</f>
        <v>270</v>
      </c>
      <c r="I9" s="156">
        <f>IF(ISNA(MATCH($A9,'[1]Výsledková listina'!$B:$B,0)),"",INDEX('[1]Výsledková listina'!$L:$M,MATCH($A9,'[1]Výsledková listina'!$B:$B,0),2))</f>
        <v>8</v>
      </c>
      <c r="J9" s="156">
        <f>IF(OR(H9="",ISBLANK(H9)),"",INDEX(body!$A:$E,I9+1,5))</f>
        <v>8</v>
      </c>
      <c r="K9" s="156">
        <f>IF(ISNA(MATCH($A9,'Výsledková listina'!$B:$B,0)),"",INDEX('Výsledková listina'!$H:$I,MATCH($A9,'Výsledková listina'!$B:$B,0),1))</f>
        <v>13910</v>
      </c>
      <c r="L9" s="156">
        <f>IF(ISNA(MATCH($A9,'Výsledková listina'!$B:$B,0)),"",INDEX('Výsledková listina'!$H:$I,MATCH($A9,'Výsledková listina'!$B:$B,0),2))</f>
        <v>2</v>
      </c>
      <c r="M9" s="156">
        <f>IF(OR(K9="",ISBLANK(K9)),"",INDEX(body!$A:$E,L9+1,5))</f>
        <v>22</v>
      </c>
      <c r="N9" s="156">
        <f>IF(ISNA(MATCH($A9,'Výsledková listina'!$B:$B,0)),"",INDEX('Výsledková listina'!$L:$M,MATCH($A9,'Výsledková listina'!$B:$B,0),1))</f>
        <v>14230</v>
      </c>
      <c r="O9" s="156">
        <f>IF(ISNA(MATCH($A9,'Výsledková listina'!$B:$B,0)),"",INDEX('Výsledková listina'!$L:$M,MATCH($A9,'Výsledková listina'!$B:$B,0),2))</f>
        <v>3</v>
      </c>
      <c r="P9" s="156">
        <f>IF(OR(N9="",ISBLANK(N9)),"",INDEX(body!$A:$E,O9+1,5))</f>
        <v>19</v>
      </c>
      <c r="Q9" s="156">
        <f>IF(T9&lt;1,"",SUM(E9,H9,K9,N9))</f>
        <v>32220</v>
      </c>
      <c r="R9" s="156">
        <f>IF(T9&lt;1,"",SUM(F9,I9,L9,O9))</f>
        <v>15</v>
      </c>
      <c r="S9" s="156">
        <f>IF(T9&lt;1,0,SUM(G9,J9,M9,P9))</f>
        <v>71</v>
      </c>
      <c r="T9" s="156">
        <f>IF(ISBLANK($B9),0,COUNT(G9,J9,M9,P9))</f>
        <v>4</v>
      </c>
      <c r="U9" s="158">
        <f>IF(T9&lt;1,"",RANK(S9,S:S,0))</f>
        <v>6</v>
      </c>
    </row>
    <row r="10" spans="1:21" s="159" customFormat="1" ht="15.75">
      <c r="A10" s="156">
        <v>4105</v>
      </c>
      <c r="B10" s="157" t="s">
        <v>157</v>
      </c>
      <c r="C10" s="157" t="s">
        <v>99</v>
      </c>
      <c r="D10" s="156" t="s">
        <v>151</v>
      </c>
      <c r="E10" s="156">
        <f>IF(ISNA(MATCH($A10,'[1]Výsledková listina'!$B:$B,0)),"",INDEX('[1]Výsledková listina'!$H:$I,MATCH($A10,'[1]Výsledková listina'!$B:$B,0),1))</f>
        <v>1490</v>
      </c>
      <c r="F10" s="156">
        <f>IF(ISNA(MATCH($A10,'[1]Výsledková listina'!$B:$B,0)),"",INDEX('[1]Výsledková listina'!$H:$I,MATCH($A10,'[1]Výsledková listina'!$B:$B,0),2))</f>
        <v>4</v>
      </c>
      <c r="G10" s="156">
        <f>IF(OR(E10="",ISBLANK(E10)),"",INDEX(body!$A:$E,F10+1,5))</f>
        <v>16</v>
      </c>
      <c r="H10" s="156">
        <f>IF(ISNA(MATCH($A10,'[1]Výsledková listina'!$B:$B,0)),"",INDEX('[1]Výsledková listina'!$L:$M,MATCH($A10,'[1]Výsledková listina'!$B:$B,0),1))</f>
        <v>5570</v>
      </c>
      <c r="I10" s="156">
        <f>IF(ISNA(MATCH($A10,'[1]Výsledková listina'!$B:$B,0)),"",INDEX('[1]Výsledková listina'!$L:$M,MATCH($A10,'[1]Výsledková listina'!$B:$B,0),2))</f>
        <v>1</v>
      </c>
      <c r="J10" s="156">
        <f>IF(OR(H10="",ISBLANK(H10)),"",INDEX(body!$A:$E,I10+1,5))</f>
        <v>25</v>
      </c>
      <c r="K10" s="156">
        <f>IF(ISNA(MATCH($A10,'Výsledková listina'!$B:$B,0)),"",INDEX('Výsledková listina'!$H:$I,MATCH($A10,'Výsledková listina'!$B:$B,0),1))</f>
        <v>3690</v>
      </c>
      <c r="L10" s="156">
        <f>IF(ISNA(MATCH($A10,'Výsledková listina'!$B:$B,0)),"",INDEX('Výsledková listina'!$H:$I,MATCH($A10,'Výsledková listina'!$B:$B,0),2))</f>
        <v>8</v>
      </c>
      <c r="M10" s="156">
        <f>IF(OR(K10="",ISBLANK(K10)),"",INDEX(body!$A:$E,L10+1,5))</f>
        <v>8</v>
      </c>
      <c r="N10" s="156">
        <f>IF(ISNA(MATCH($A10,'Výsledková listina'!$B:$B,0)),"",INDEX('Výsledková listina'!$L:$M,MATCH($A10,'Výsledková listina'!$B:$B,0),1))</f>
        <v>15980</v>
      </c>
      <c r="O10" s="156">
        <f>IF(ISNA(MATCH($A10,'Výsledková listina'!$B:$B,0)),"",INDEX('Výsledková listina'!$L:$M,MATCH($A10,'Výsledková listina'!$B:$B,0),2))</f>
        <v>3</v>
      </c>
      <c r="P10" s="156">
        <f>IF(OR(N10="",ISBLANK(N10)),"",INDEX(body!$A:$E,O10+1,5))</f>
        <v>19</v>
      </c>
      <c r="Q10" s="156">
        <f>IF(T10&lt;1,"",SUM(E10,H10,K10,N10))</f>
        <v>26730</v>
      </c>
      <c r="R10" s="156">
        <f>IF(T10&lt;1,"",SUM(F10,I10,L10,O10))</f>
        <v>16</v>
      </c>
      <c r="S10" s="156">
        <f>IF(T10&lt;1,0,SUM(G10,J10,M10,P10))</f>
        <v>68</v>
      </c>
      <c r="T10" s="156">
        <f>IF(ISBLANK($B10),0,COUNT(G10,J10,M10,P10))</f>
        <v>4</v>
      </c>
      <c r="U10" s="158">
        <f>IF(T10&lt;1,"",RANK(S10,S:S,0))</f>
        <v>7</v>
      </c>
    </row>
    <row r="11" spans="1:21" s="159" customFormat="1" ht="15.75">
      <c r="A11" s="156">
        <v>3443</v>
      </c>
      <c r="B11" s="157" t="s">
        <v>141</v>
      </c>
      <c r="C11" s="157" t="s">
        <v>99</v>
      </c>
      <c r="D11" s="160" t="s">
        <v>142</v>
      </c>
      <c r="E11" s="156">
        <f>IF(ISNA(MATCH($A11,'[1]Výsledková listina'!$B:$B,0)),"",INDEX('[1]Výsledková listina'!$H:$I,MATCH($A11,'[1]Výsledková listina'!$B:$B,0),1))</f>
        <v>550</v>
      </c>
      <c r="F11" s="156">
        <f>IF(ISNA(MATCH($A11,'[1]Výsledková listina'!$B:$B,0)),"",INDEX('[1]Výsledková listina'!$H:$I,MATCH($A11,'[1]Výsledková listina'!$B:$B,0),2))</f>
        <v>7</v>
      </c>
      <c r="G11" s="156">
        <f>IF(OR(E11="",ISBLANK(E11)),"",INDEX(body!$A:$E,F11+1,5))</f>
        <v>10</v>
      </c>
      <c r="H11" s="156">
        <f>IF(ISNA(MATCH($A11,'[1]Výsledková listina'!$B:$B,0)),"",INDEX('[1]Výsledková listina'!$L:$M,MATCH($A11,'[1]Výsledková listina'!$B:$B,0),1))</f>
        <v>2480</v>
      </c>
      <c r="I11" s="156">
        <f>IF(ISNA(MATCH($A11,'[1]Výsledková listina'!$B:$B,0)),"",INDEX('[1]Výsledková listina'!$L:$M,MATCH($A11,'[1]Výsledková listina'!$B:$B,0),2))</f>
        <v>4</v>
      </c>
      <c r="J11" s="156">
        <f>IF(OR(H11="",ISBLANK(H11)),"",INDEX(body!$A:$E,I11+1,5))</f>
        <v>16</v>
      </c>
      <c r="K11" s="156">
        <f>IF(ISNA(MATCH($A11,'Výsledková listina'!$B:$B,0)),"",INDEX('Výsledková listina'!$H:$I,MATCH($A11,'Výsledková listina'!$B:$B,0),1))</f>
        <v>9960</v>
      </c>
      <c r="L11" s="156">
        <f>IF(ISNA(MATCH($A11,'Výsledková listina'!$B:$B,0)),"",INDEX('Výsledková listina'!$H:$I,MATCH($A11,'Výsledková listina'!$B:$B,0),2))</f>
        <v>3</v>
      </c>
      <c r="M11" s="156">
        <f>IF(OR(K11="",ISBLANK(K11)),"",INDEX(body!$A:$E,L11+1,5))</f>
        <v>19</v>
      </c>
      <c r="N11" s="156">
        <f>IF(ISNA(MATCH($A11,'Výsledková listina'!$B:$B,0)),"",INDEX('Výsledková listina'!$L:$M,MATCH($A11,'Výsledková listina'!$B:$B,0),1))</f>
        <v>18260</v>
      </c>
      <c r="O11" s="156">
        <f>IF(ISNA(MATCH($A11,'Výsledková listina'!$B:$B,0)),"",INDEX('Výsledková listina'!$L:$M,MATCH($A11,'Výsledková listina'!$B:$B,0),2))</f>
        <v>2</v>
      </c>
      <c r="P11" s="156">
        <f>IF(OR(N11="",ISBLANK(N11)),"",INDEX(body!$A:$E,O11+1,5))</f>
        <v>22</v>
      </c>
      <c r="Q11" s="156">
        <f>IF(T11&lt;1,"",SUM(E11,H11,K11,N11))</f>
        <v>31250</v>
      </c>
      <c r="R11" s="156">
        <f>IF(T11&lt;1,"",SUM(F11,I11,L11,O11))</f>
        <v>16</v>
      </c>
      <c r="S11" s="156">
        <f>IF(T11&lt;1,0,SUM(G11,J11,M11,P11))</f>
        <v>67</v>
      </c>
      <c r="T11" s="156">
        <f>IF(ISBLANK($B11),0,COUNT(G11,J11,M11,P11))</f>
        <v>4</v>
      </c>
      <c r="U11" s="158">
        <f>IF(T11&lt;1,"",RANK(S11,S:S,0))</f>
        <v>8</v>
      </c>
    </row>
    <row r="12" spans="1:21" s="159" customFormat="1" ht="15.75">
      <c r="A12" s="156">
        <v>5468</v>
      </c>
      <c r="B12" s="157" t="s">
        <v>149</v>
      </c>
      <c r="C12" s="157" t="s">
        <v>99</v>
      </c>
      <c r="D12" s="156" t="s">
        <v>139</v>
      </c>
      <c r="E12" s="156">
        <f>IF(ISNA(MATCH($A12,'[1]Výsledková listina'!$B:$B,0)),"",INDEX('[1]Výsledková listina'!$H:$I,MATCH($A12,'[1]Výsledková listina'!$B:$B,0),1))</f>
        <v>2030</v>
      </c>
      <c r="F12" s="156">
        <f>IF(ISNA(MATCH($A12,'[1]Výsledková listina'!$B:$B,0)),"",INDEX('[1]Výsledková listina'!$H:$I,MATCH($A12,'[1]Výsledková listina'!$B:$B,0),2))</f>
        <v>3</v>
      </c>
      <c r="G12" s="156">
        <f>IF(OR(E12="",ISBLANK(E12)),"",INDEX(body!$A:$E,F12+1,5))</f>
        <v>19</v>
      </c>
      <c r="H12" s="156">
        <f>IF(ISNA(MATCH($A12,'[1]Výsledková listina'!$B:$B,0)),"",INDEX('[1]Výsledková listina'!$L:$M,MATCH($A12,'[1]Výsledková listina'!$B:$B,0),1))</f>
        <v>350</v>
      </c>
      <c r="I12" s="156">
        <f>IF(ISNA(MATCH($A12,'[1]Výsledková listina'!$B:$B,0)),"",INDEX('[1]Výsledková listina'!$L:$M,MATCH($A12,'[1]Výsledková listina'!$B:$B,0),2))</f>
        <v>5</v>
      </c>
      <c r="J12" s="156">
        <f>IF(OR(H12="",ISBLANK(H12)),"",INDEX(body!$A:$E,I12+1,5))</f>
        <v>13</v>
      </c>
      <c r="K12" s="156">
        <f>IF(ISNA(MATCH($A12,'Výsledková listina'!$B:$B,0)),"",INDEX('Výsledková listina'!$H:$I,MATCH($A12,'Výsledková listina'!$B:$B,0),1))</f>
        <v>8980</v>
      </c>
      <c r="L12" s="156">
        <f>IF(ISNA(MATCH($A12,'Výsledková listina'!$B:$B,0)),"",INDEX('Výsledková listina'!$H:$I,MATCH($A12,'Výsledková listina'!$B:$B,0),2))</f>
        <v>4</v>
      </c>
      <c r="M12" s="156">
        <f>IF(OR(K12="",ISBLANK(K12)),"",INDEX(body!$A:$E,L12+1,5))</f>
        <v>16</v>
      </c>
      <c r="N12" s="156">
        <f>IF(ISNA(MATCH($A12,'Výsledková listina'!$B:$B,0)),"",INDEX('Výsledková listina'!$L:$M,MATCH($A12,'Výsledková listina'!$B:$B,0),1))</f>
        <v>11840</v>
      </c>
      <c r="O12" s="156">
        <f>IF(ISNA(MATCH($A12,'Výsledková listina'!$B:$B,0)),"",INDEX('Výsledková listina'!$L:$M,MATCH($A12,'Výsledková listina'!$B:$B,0),2))</f>
        <v>4</v>
      </c>
      <c r="P12" s="156">
        <f>IF(OR(N12="",ISBLANK(N12)),"",INDEX(body!$A:$E,O12+1,5))</f>
        <v>16</v>
      </c>
      <c r="Q12" s="156">
        <f>IF(T12&lt;1,"",SUM(E12,H12,K12,N12))</f>
        <v>23200</v>
      </c>
      <c r="R12" s="156">
        <f>IF(T12&lt;1,"",SUM(F12,I12,L12,O12))</f>
        <v>16</v>
      </c>
      <c r="S12" s="156">
        <f>IF(T12&lt;1,0,SUM(G12,J12,M12,P12))</f>
        <v>64</v>
      </c>
      <c r="T12" s="156">
        <f>IF(ISBLANK($B12),0,COUNT(G12,J12,M12,P12))</f>
        <v>4</v>
      </c>
      <c r="U12" s="158">
        <f>IF(T12&lt;1,"",RANK(S12,S:S,0))</f>
        <v>9</v>
      </c>
    </row>
    <row r="13" spans="1:21" s="159" customFormat="1" ht="15.75">
      <c r="A13" s="156">
        <v>287</v>
      </c>
      <c r="B13" s="157" t="s">
        <v>145</v>
      </c>
      <c r="C13" s="157" t="s">
        <v>99</v>
      </c>
      <c r="D13" s="156" t="s">
        <v>135</v>
      </c>
      <c r="E13" s="156">
        <f>IF(ISNA(MATCH($A13,'[1]Výsledková listina'!$B:$B,0)),"",INDEX('[1]Výsledková listina'!$H:$I,MATCH($A13,'[1]Výsledková listina'!$B:$B,0),1))</f>
        <v>970</v>
      </c>
      <c r="F13" s="156">
        <f>IF(ISNA(MATCH($A13,'[1]Výsledková listina'!$B:$B,0)),"",INDEX('[1]Výsledková listina'!$H:$I,MATCH($A13,'[1]Výsledková listina'!$B:$B,0),2))</f>
        <v>5</v>
      </c>
      <c r="G13" s="156">
        <f>IF(OR(E13="",ISBLANK(E13)),"",INDEX(body!$A:$E,F13+1,5))</f>
        <v>13</v>
      </c>
      <c r="H13" s="156">
        <f>IF(ISNA(MATCH($A13,'[1]Výsledková listina'!$B:$B,0)),"",INDEX('[1]Výsledková listina'!$L:$M,MATCH($A13,'[1]Výsledková listina'!$B:$B,0),1))</f>
        <v>510</v>
      </c>
      <c r="I13" s="156">
        <f>IF(ISNA(MATCH($A13,'[1]Výsledková listina'!$B:$B,0)),"",INDEX('[1]Výsledková listina'!$L:$M,MATCH($A13,'[1]Výsledková listina'!$B:$B,0),2))</f>
        <v>6</v>
      </c>
      <c r="J13" s="156">
        <f>IF(OR(H13="",ISBLANK(H13)),"",INDEX(body!$A:$E,I13+1,5))</f>
        <v>11</v>
      </c>
      <c r="K13" s="156">
        <f>IF(ISNA(MATCH($A13,'Výsledková listina'!$B:$B,0)),"",INDEX('Výsledková listina'!$H:$I,MATCH($A13,'Výsledková listina'!$B:$B,0),1))</f>
        <v>8330</v>
      </c>
      <c r="L13" s="156">
        <f>IF(ISNA(MATCH($A13,'Výsledková listina'!$B:$B,0)),"",INDEX('Výsledková listina'!$H:$I,MATCH($A13,'Výsledková listina'!$B:$B,0),2))</f>
        <v>4</v>
      </c>
      <c r="M13" s="156">
        <f>IF(OR(K13="",ISBLANK(K13)),"",INDEX(body!$A:$E,L13+1,5))</f>
        <v>16</v>
      </c>
      <c r="N13" s="156">
        <f>IF(ISNA(MATCH($A13,'Výsledková listina'!$B:$B,0)),"",INDEX('Výsledková listina'!$L:$M,MATCH($A13,'Výsledková listina'!$B:$B,0),1))</f>
        <v>18980</v>
      </c>
      <c r="O13" s="156">
        <f>IF(ISNA(MATCH($A13,'Výsledková listina'!$B:$B,0)),"",INDEX('Výsledková listina'!$L:$M,MATCH($A13,'Výsledková listina'!$B:$B,0),2))</f>
        <v>2</v>
      </c>
      <c r="P13" s="156">
        <f>IF(OR(N13="",ISBLANK(N13)),"",INDEX(body!$A:$E,O13+1,5))</f>
        <v>22</v>
      </c>
      <c r="Q13" s="156">
        <f>IF(T13&lt;1,"",SUM(E13,H13,K13,N13))</f>
        <v>28790</v>
      </c>
      <c r="R13" s="156">
        <f>IF(T13&lt;1,"",SUM(F13,I13,L13,O13))</f>
        <v>17</v>
      </c>
      <c r="S13" s="156">
        <f>IF(T13&lt;1,0,SUM(G13,J13,M13,P13))</f>
        <v>62</v>
      </c>
      <c r="T13" s="156">
        <f>IF(ISBLANK($B13),0,COUNT(G13,J13,M13,P13))</f>
        <v>4</v>
      </c>
      <c r="U13" s="158">
        <f>IF(T13&lt;1,"",RANK(S13,S:S,0))</f>
        <v>10</v>
      </c>
    </row>
    <row r="14" spans="1:21" s="159" customFormat="1" ht="15.75">
      <c r="A14" s="156">
        <v>5442</v>
      </c>
      <c r="B14" s="157" t="s">
        <v>161</v>
      </c>
      <c r="C14" s="157" t="s">
        <v>99</v>
      </c>
      <c r="D14" s="156" t="s">
        <v>169</v>
      </c>
      <c r="E14" s="156">
        <f>IF(ISNA(MATCH($A14,'[1]Výsledková listina'!$B:$B,0)),"",INDEX('[1]Výsledková listina'!$H:$I,MATCH($A14,'[1]Výsledková listina'!$B:$B,0),1))</f>
        <v>2150</v>
      </c>
      <c r="F14" s="156">
        <f>IF(ISNA(MATCH($A14,'[1]Výsledková listina'!$B:$B,0)),"",INDEX('[1]Výsledková listina'!$H:$I,MATCH($A14,'[1]Výsledková listina'!$B:$B,0),2))</f>
        <v>2</v>
      </c>
      <c r="G14" s="156">
        <f>IF(OR(E14="",ISBLANK(E14)),"",INDEX(body!$A:$E,F14+1,5))</f>
        <v>22</v>
      </c>
      <c r="H14" s="156">
        <f>IF(ISNA(MATCH($A14,'[1]Výsledková listina'!$B:$B,0)),"",INDEX('[1]Výsledková listina'!$L:$M,MATCH($A14,'[1]Výsledková listina'!$B:$B,0),1))</f>
        <v>5120</v>
      </c>
      <c r="I14" s="156">
        <f>IF(ISNA(MATCH($A14,'[1]Výsledková listina'!$B:$B,0)),"",INDEX('[1]Výsledková listina'!$L:$M,MATCH($A14,'[1]Výsledková listina'!$B:$B,0),2))</f>
        <v>3</v>
      </c>
      <c r="J14" s="156">
        <f>IF(OR(H14="",ISBLANK(H14)),"",INDEX(body!$A:$E,I14+1,5))</f>
        <v>19</v>
      </c>
      <c r="K14" s="156">
        <f>IF(ISNA(MATCH($A14,'Výsledková listina'!$B:$B,0)),"",INDEX('Výsledková listina'!$H:$I,MATCH($A14,'Výsledková listina'!$B:$B,0),1))</f>
        <v>2780</v>
      </c>
      <c r="L14" s="156">
        <f>IF(ISNA(MATCH($A14,'Výsledková listina'!$B:$B,0)),"",INDEX('Výsledková listina'!$H:$I,MATCH($A14,'Výsledková listina'!$B:$B,0),2))</f>
        <v>7</v>
      </c>
      <c r="M14" s="156">
        <f>IF(OR(K14="",ISBLANK(K14)),"",INDEX(body!$A:$E,L14+1,5))</f>
        <v>10</v>
      </c>
      <c r="N14" s="156">
        <f>IF(ISNA(MATCH($A14,'Výsledková listina'!$B:$B,0)),"",INDEX('Výsledková listina'!$L:$M,MATCH($A14,'Výsledková listina'!$B:$B,0),1))</f>
        <v>6460</v>
      </c>
      <c r="O14" s="156">
        <f>IF(ISNA(MATCH($A14,'Výsledková listina'!$B:$B,0)),"",INDEX('Výsledková listina'!$L:$M,MATCH($A14,'Výsledková listina'!$B:$B,0),2))</f>
        <v>6</v>
      </c>
      <c r="P14" s="156">
        <f>IF(OR(N14="",ISBLANK(N14)),"",INDEX(body!$A:$E,O14+1,5))</f>
        <v>11</v>
      </c>
      <c r="Q14" s="156">
        <f>IF(T14&lt;1,"",SUM(E14,H14,K14,N14))</f>
        <v>16510</v>
      </c>
      <c r="R14" s="156">
        <f>IF(T14&lt;1,"",SUM(F14,I14,L14,O14))</f>
        <v>18</v>
      </c>
      <c r="S14" s="156">
        <f>IF(T14&lt;1,0,SUM(G14,J14,M14,P14))</f>
        <v>62</v>
      </c>
      <c r="T14" s="156">
        <f>IF(ISBLANK($B14),0,COUNT(G14,J14,M14,P14))</f>
        <v>4</v>
      </c>
      <c r="U14" s="158">
        <f>IF(T14&lt;1,"",RANK(S14,S:S,0))</f>
        <v>10</v>
      </c>
    </row>
    <row r="15" spans="1:21" s="159" customFormat="1" ht="15.75">
      <c r="A15" s="156">
        <v>1398</v>
      </c>
      <c r="B15" s="157" t="s">
        <v>174</v>
      </c>
      <c r="C15" s="157" t="s">
        <v>99</v>
      </c>
      <c r="D15" s="160" t="s">
        <v>142</v>
      </c>
      <c r="E15" s="156">
        <f>IF(ISNA(MATCH($A15,'[1]Výsledková listina'!$B:$B,0)),"",INDEX('[1]Výsledková listina'!$H:$I,MATCH($A15,'[1]Výsledková listina'!$B:$B,0),1))</f>
        <v>2740</v>
      </c>
      <c r="F15" s="156">
        <f>IF(ISNA(MATCH($A15,'[1]Výsledková listina'!$B:$B,0)),"",INDEX('[1]Výsledková listina'!$H:$I,MATCH($A15,'[1]Výsledková listina'!$B:$B,0),2))</f>
        <v>1</v>
      </c>
      <c r="G15" s="156">
        <f>IF(OR(E15="",ISBLANK(E15)),"",INDEX(body!$A:$E,F15+1,5))</f>
        <v>25</v>
      </c>
      <c r="H15" s="156">
        <f>IF(ISNA(MATCH($A15,'[1]Výsledková listina'!$B:$B,0)),"",INDEX('[1]Výsledková listina'!$L:$M,MATCH($A15,'[1]Výsledková listina'!$B:$B,0),1))</f>
        <v>2080</v>
      </c>
      <c r="I15" s="156">
        <f>IF(ISNA(MATCH($A15,'[1]Výsledková listina'!$B:$B,0)),"",INDEX('[1]Výsledková listina'!$L:$M,MATCH($A15,'[1]Výsledková listina'!$B:$B,0),2))</f>
        <v>5</v>
      </c>
      <c r="J15" s="156">
        <f>IF(OR(H15="",ISBLANK(H15)),"",INDEX(body!$A:$E,I15+1,5))</f>
        <v>13</v>
      </c>
      <c r="K15" s="156">
        <f>IF(ISNA(MATCH($A15,'Výsledková listina'!$B:$B,0)),"",INDEX('Výsledková listina'!$H:$I,MATCH($A15,'Výsledková listina'!$B:$B,0),1))</f>
        <v>8170</v>
      </c>
      <c r="L15" s="156">
        <f>IF(ISNA(MATCH($A15,'Výsledková listina'!$B:$B,0)),"",INDEX('Výsledková listina'!$H:$I,MATCH($A15,'Výsledková listina'!$B:$B,0),2))</f>
        <v>5</v>
      </c>
      <c r="M15" s="156">
        <f>IF(OR(K15="",ISBLANK(K15)),"",INDEX(body!$A:$E,L15+1,5))</f>
        <v>13</v>
      </c>
      <c r="N15" s="156">
        <f>IF(ISNA(MATCH($A15,'Výsledková listina'!$B:$B,0)),"",INDEX('Výsledková listina'!$L:$M,MATCH($A15,'Výsledková listina'!$B:$B,0),1))</f>
        <v>8150</v>
      </c>
      <c r="O15" s="156">
        <f>IF(ISNA(MATCH($A15,'Výsledková listina'!$B:$B,0)),"",INDEX('Výsledková listina'!$L:$M,MATCH($A15,'Výsledková listina'!$B:$B,0),2))</f>
        <v>7</v>
      </c>
      <c r="P15" s="156">
        <f>IF(OR(N15="",ISBLANK(N15)),"",INDEX(body!$A:$E,O15+1,5))</f>
        <v>10</v>
      </c>
      <c r="Q15" s="156">
        <f>IF(T15&lt;1,"",SUM(E15,H15,K15,N15))</f>
        <v>21140</v>
      </c>
      <c r="R15" s="156">
        <f>IF(T15&lt;1,"",SUM(F15,I15,L15,O15))</f>
        <v>18</v>
      </c>
      <c r="S15" s="156">
        <f>IF(T15&lt;1,0,SUM(G15,J15,M15,P15))</f>
        <v>61</v>
      </c>
      <c r="T15" s="156">
        <f>IF(ISBLANK($B15),0,COUNT(G15,J15,M15,P15))</f>
        <v>4</v>
      </c>
      <c r="U15" s="158">
        <f>IF(T15&lt;1,"",RANK(S15,S:S,0))</f>
        <v>12</v>
      </c>
    </row>
    <row r="16" spans="1:21" s="159" customFormat="1" ht="15.75">
      <c r="A16" s="156">
        <v>4080</v>
      </c>
      <c r="B16" s="157" t="s">
        <v>175</v>
      </c>
      <c r="C16" s="157" t="s">
        <v>99</v>
      </c>
      <c r="D16" s="156" t="s">
        <v>153</v>
      </c>
      <c r="E16" s="156">
        <f>IF(ISNA(MATCH($A16,'[1]Výsledková listina'!$B:$B,0)),"",INDEX('[1]Výsledková listina'!$H:$I,MATCH($A16,'[1]Výsledková listina'!$B:$B,0),1))</f>
        <v>1430</v>
      </c>
      <c r="F16" s="156">
        <f>IF(ISNA(MATCH($A16,'[1]Výsledková listina'!$B:$B,0)),"",INDEX('[1]Výsledková listina'!$H:$I,MATCH($A16,'[1]Výsledková listina'!$B:$B,0),2))</f>
        <v>4</v>
      </c>
      <c r="G16" s="156">
        <f>IF(OR(E16="",ISBLANK(E16)),"",INDEX(body!$A:$E,F16+1,5))</f>
        <v>16</v>
      </c>
      <c r="H16" s="156">
        <f>IF(ISNA(MATCH($A16,'[1]Výsledková listina'!$B:$B,0)),"",INDEX('[1]Výsledková listina'!$L:$M,MATCH($A16,'[1]Výsledková listina'!$B:$B,0),1))</f>
        <v>1100</v>
      </c>
      <c r="I16" s="156">
        <f>IF(ISNA(MATCH($A16,'[1]Výsledková listina'!$B:$B,0)),"",INDEX('[1]Výsledková listina'!$L:$M,MATCH($A16,'[1]Výsledková listina'!$B:$B,0),2))</f>
        <v>7</v>
      </c>
      <c r="J16" s="156">
        <f>IF(OR(H16="",ISBLANK(H16)),"",INDEX(body!$A:$E,I16+1,5))</f>
        <v>10</v>
      </c>
      <c r="K16" s="156">
        <f>IF(ISNA(MATCH($A16,'Výsledková listina'!$B:$B,0)),"",INDEX('Výsledková listina'!$H:$I,MATCH($A16,'Výsledková listina'!$B:$B,0),1))</f>
        <v>5020</v>
      </c>
      <c r="L16" s="156">
        <f>IF(ISNA(MATCH($A16,'Výsledková listina'!$B:$B,0)),"",INDEX('Výsledková listina'!$H:$I,MATCH($A16,'Výsledková listina'!$B:$B,0),2))</f>
        <v>7</v>
      </c>
      <c r="M16" s="156">
        <f>IF(OR(K16="",ISBLANK(K16)),"",INDEX(body!$A:$E,L16+1,5))</f>
        <v>10</v>
      </c>
      <c r="N16" s="156">
        <f>IF(ISNA(MATCH($A16,'Výsledková listina'!$B:$B,0)),"",INDEX('Výsledková listina'!$L:$M,MATCH($A16,'Výsledková listina'!$B:$B,0),1))</f>
        <v>14140</v>
      </c>
      <c r="O16" s="156">
        <f>IF(ISNA(MATCH($A16,'Výsledková listina'!$B:$B,0)),"",INDEX('Výsledková listina'!$L:$M,MATCH($A16,'Výsledková listina'!$B:$B,0),2))</f>
        <v>3</v>
      </c>
      <c r="P16" s="156">
        <f>IF(OR(N16="",ISBLANK(N16)),"",INDEX(body!$A:$E,O16+1,5))</f>
        <v>19</v>
      </c>
      <c r="Q16" s="156">
        <f>IF(T16&lt;1,"",SUM(E16,H16,K16,N16))</f>
        <v>21690</v>
      </c>
      <c r="R16" s="156">
        <f>IF(T16&lt;1,"",SUM(F16,I16,L16,O16))</f>
        <v>21</v>
      </c>
      <c r="S16" s="156">
        <f>IF(T16&lt;1,0,SUM(G16,J16,M16,P16))</f>
        <v>55</v>
      </c>
      <c r="T16" s="156">
        <f>IF(ISBLANK($B16),0,COUNT(G16,J16,M16,P16))</f>
        <v>4</v>
      </c>
      <c r="U16" s="158">
        <f>IF(T16&lt;1,"",RANK(S16,S:S,0))</f>
        <v>13</v>
      </c>
    </row>
    <row r="17" spans="1:21" s="159" customFormat="1" ht="15.75">
      <c r="A17" s="156">
        <v>1498</v>
      </c>
      <c r="B17" s="157" t="s">
        <v>155</v>
      </c>
      <c r="C17" s="157" t="s">
        <v>99</v>
      </c>
      <c r="D17" s="156" t="s">
        <v>153</v>
      </c>
      <c r="E17" s="156">
        <f>IF(ISNA(MATCH($A17,'[1]Výsledková listina'!$B:$B,0)),"",INDEX('[1]Výsledková listina'!$H:$I,MATCH($A17,'[1]Výsledková listina'!$B:$B,0),1))</f>
        <v>1840</v>
      </c>
      <c r="F17" s="156">
        <f>IF(ISNA(MATCH($A17,'[1]Výsledková listina'!$B:$B,0)),"",INDEX('[1]Výsledková listina'!$H:$I,MATCH($A17,'[1]Výsledková listina'!$B:$B,0),2))</f>
        <v>4</v>
      </c>
      <c r="G17" s="156">
        <f>IF(OR(E17="",ISBLANK(E17)),"",INDEX(body!$A:$E,F17+1,5))</f>
        <v>16</v>
      </c>
      <c r="H17" s="156">
        <f>IF(ISNA(MATCH($A17,'[1]Výsledková listina'!$B:$B,0)),"",INDEX('[1]Výsledková listina'!$L:$M,MATCH($A17,'[1]Výsledková listina'!$B:$B,0),1))</f>
        <v>300</v>
      </c>
      <c r="I17" s="156">
        <f>IF(ISNA(MATCH($A17,'[1]Výsledková listina'!$B:$B,0)),"",INDEX('[1]Výsledková listina'!$L:$M,MATCH($A17,'[1]Výsledková listina'!$B:$B,0),2))</f>
        <v>6</v>
      </c>
      <c r="J17" s="156">
        <f>IF(OR(H17="",ISBLANK(H17)),"",INDEX(body!$A:$E,I17+1,5))</f>
        <v>11</v>
      </c>
      <c r="K17" s="156">
        <f>IF(ISNA(MATCH($A17,'Výsledková listina'!$B:$B,0)),"",INDEX('Výsledková listina'!$H:$I,MATCH($A17,'Výsledková listina'!$B:$B,0),1))</f>
        <v>3280</v>
      </c>
      <c r="L17" s="156">
        <f>IF(ISNA(MATCH($A17,'Výsledková listina'!$B:$B,0)),"",INDEX('Výsledková listina'!$H:$I,MATCH($A17,'Výsledková listina'!$B:$B,0),2))</f>
        <v>4</v>
      </c>
      <c r="M17" s="156">
        <f>IF(OR(K17="",ISBLANK(K17)),"",INDEX(body!$A:$E,L17+1,5))</f>
        <v>16</v>
      </c>
      <c r="N17" s="156">
        <f>IF(ISNA(MATCH($A17,'Výsledková listina'!$B:$B,0)),"",INDEX('Výsledková listina'!$L:$M,MATCH($A17,'Výsledková listina'!$B:$B,0),1))</f>
        <v>5500</v>
      </c>
      <c r="O17" s="156">
        <f>IF(ISNA(MATCH($A17,'Výsledková listina'!$B:$B,0)),"",INDEX('Výsledková listina'!$L:$M,MATCH($A17,'Výsledková listina'!$B:$B,0),2))</f>
        <v>6</v>
      </c>
      <c r="P17" s="156">
        <f>IF(OR(N17="",ISBLANK(N17)),"",INDEX(body!$A:$E,O17+1,5))</f>
        <v>11</v>
      </c>
      <c r="Q17" s="156">
        <f>IF(T17&lt;1,"",SUM(E17,H17,K17,N17))</f>
        <v>10920</v>
      </c>
      <c r="R17" s="156">
        <f>IF(T17&lt;1,"",SUM(F17,I17,L17,O17))</f>
        <v>20</v>
      </c>
      <c r="S17" s="156">
        <f>IF(T17&lt;1,0,SUM(G17,J17,M17,P17))</f>
        <v>54</v>
      </c>
      <c r="T17" s="156">
        <f>IF(ISBLANK($B17),0,COUNT(G17,J17,M17,P17))</f>
        <v>4</v>
      </c>
      <c r="U17" s="158">
        <f>IF(T17&lt;1,"",RANK(S17,S:S,0))</f>
        <v>14</v>
      </c>
    </row>
    <row r="18" spans="1:21" s="159" customFormat="1" ht="15.75">
      <c r="A18" s="156">
        <v>5542</v>
      </c>
      <c r="B18" s="157" t="s">
        <v>158</v>
      </c>
      <c r="C18" s="157" t="s">
        <v>99</v>
      </c>
      <c r="D18" s="156" t="s">
        <v>139</v>
      </c>
      <c r="E18" s="156">
        <f>IF(ISNA(MATCH($A18,'[1]Výsledková listina'!$B:$B,0)),"",INDEX('[1]Výsledková listina'!$H:$I,MATCH($A18,'[1]Výsledková listina'!$B:$B,0),1))</f>
        <v>1440</v>
      </c>
      <c r="F18" s="156">
        <f>IF(ISNA(MATCH($A18,'[1]Výsledková listina'!$B:$B,0)),"",INDEX('[1]Výsledková listina'!$H:$I,MATCH($A18,'[1]Výsledková listina'!$B:$B,0),2))</f>
        <v>3</v>
      </c>
      <c r="G18" s="156">
        <f>IF(OR(E18="",ISBLANK(E18)),"",INDEX(body!$A:$E,F18+1,5))</f>
        <v>19</v>
      </c>
      <c r="H18" s="156">
        <f>IF(ISNA(MATCH($A18,'[1]Výsledková listina'!$B:$B,0)),"",INDEX('[1]Výsledková listina'!$L:$M,MATCH($A18,'[1]Výsledková listina'!$B:$B,0),1))</f>
        <v>630</v>
      </c>
      <c r="I18" s="156">
        <f>IF(ISNA(MATCH($A18,'[1]Výsledková listina'!$B:$B,0)),"",INDEX('[1]Výsledková listina'!$L:$M,MATCH($A18,'[1]Výsledková listina'!$B:$B,0),2))</f>
        <v>8</v>
      </c>
      <c r="J18" s="156">
        <f>IF(OR(H18="",ISBLANK(H18)),"",INDEX(body!$A:$E,I18+1,5))</f>
        <v>8</v>
      </c>
      <c r="K18" s="156">
        <f>IF(ISNA(MATCH($A18,'Výsledková listina'!$B:$B,0)),"",INDEX('Výsledková listina'!$H:$I,MATCH($A18,'Výsledková listina'!$B:$B,0),1))</f>
        <v>4460</v>
      </c>
      <c r="L18" s="156">
        <f>IF(ISNA(MATCH($A18,'Výsledková listina'!$B:$B,0)),"",INDEX('Výsledková listina'!$H:$I,MATCH($A18,'Výsledková listina'!$B:$B,0),2))</f>
        <v>3</v>
      </c>
      <c r="M18" s="156">
        <f>IF(OR(K18="",ISBLANK(K18)),"",INDEX(body!$A:$E,L18+1,5))</f>
        <v>19</v>
      </c>
      <c r="N18" s="156">
        <f>IF(ISNA(MATCH($A18,'Výsledková listina'!$B:$B,0)),"",INDEX('Výsledková listina'!$L:$M,MATCH($A18,'Výsledková listina'!$B:$B,0),1))</f>
        <v>3120</v>
      </c>
      <c r="O18" s="156">
        <f>IF(ISNA(MATCH($A18,'Výsledková listina'!$B:$B,0)),"",INDEX('Výsledková listina'!$L:$M,MATCH($A18,'Výsledková listina'!$B:$B,0),2))</f>
        <v>8</v>
      </c>
      <c r="P18" s="156">
        <f>IF(OR(N18="",ISBLANK(N18)),"",INDEX(body!$A:$E,O18+1,5))</f>
        <v>8</v>
      </c>
      <c r="Q18" s="156">
        <f>IF(T18&lt;1,"",SUM(E18,H18,K18,N18))</f>
        <v>9650</v>
      </c>
      <c r="R18" s="156">
        <f>IF(T18&lt;1,"",SUM(F18,I18,L18,O18))</f>
        <v>22</v>
      </c>
      <c r="S18" s="156">
        <f>IF(T18&lt;1,0,SUM(G18,J18,M18,P18))</f>
        <v>54</v>
      </c>
      <c r="T18" s="156">
        <f>IF(ISBLANK($B18),0,COUNT(G18,J18,M18,P18))</f>
        <v>4</v>
      </c>
      <c r="U18" s="158">
        <f>IF(T18&lt;1,"",RANK(S18,S:S,0))</f>
        <v>14</v>
      </c>
    </row>
    <row r="19" spans="1:21" s="159" customFormat="1" ht="15.75">
      <c r="A19" s="156">
        <v>142</v>
      </c>
      <c r="B19" s="157" t="s">
        <v>156</v>
      </c>
      <c r="C19" s="157" t="s">
        <v>99</v>
      </c>
      <c r="D19" s="160" t="s">
        <v>172</v>
      </c>
      <c r="E19" s="156">
        <f>IF(ISNA(MATCH($A19,'[1]Výsledková listina'!$B:$B,0)),"",INDEX('[1]Výsledková listina'!$H:$I,MATCH($A19,'[1]Výsledková listina'!$B:$B,0),1))</f>
        <v>920</v>
      </c>
      <c r="F19" s="156">
        <f>IF(ISNA(MATCH($A19,'[1]Výsledková listina'!$B:$B,0)),"",INDEX('[1]Výsledková listina'!$H:$I,MATCH($A19,'[1]Výsledková listina'!$B:$B,0),2))</f>
        <v>7</v>
      </c>
      <c r="G19" s="156">
        <f>IF(OR(E19="",ISBLANK(E19)),"",INDEX(body!$A:$E,F19+1,5))</f>
        <v>10</v>
      </c>
      <c r="H19" s="156">
        <f>IF(ISNA(MATCH($A19,'[1]Výsledková listina'!$B:$B,0)),"",INDEX('[1]Výsledková listina'!$L:$M,MATCH($A19,'[1]Výsledková listina'!$B:$B,0),1))</f>
        <v>930</v>
      </c>
      <c r="I19" s="156">
        <f>IF(ISNA(MATCH($A19,'[1]Výsledková listina'!$B:$B,0)),"",INDEX('[1]Výsledková listina'!$L:$M,MATCH($A19,'[1]Výsledková listina'!$B:$B,0),2))</f>
        <v>3</v>
      </c>
      <c r="J19" s="156">
        <f>IF(OR(H19="",ISBLANK(H19)),"",INDEX(body!$A:$E,I19+1,5))</f>
        <v>19</v>
      </c>
      <c r="K19" s="156">
        <f>IF(ISNA(MATCH($A19,'Výsledková listina'!$B:$B,0)),"",INDEX('Výsledková listina'!$H:$I,MATCH($A19,'Výsledková listina'!$B:$B,0),1))</f>
        <v>5200</v>
      </c>
      <c r="L19" s="156">
        <f>IF(ISNA(MATCH($A19,'Výsledková listina'!$B:$B,0)),"",INDEX('Výsledková listina'!$H:$I,MATCH($A19,'Výsledková listina'!$B:$B,0),2))</f>
        <v>6</v>
      </c>
      <c r="M19" s="156">
        <f>IF(OR(K19="",ISBLANK(K19)),"",INDEX(body!$A:$E,L19+1,5))</f>
        <v>11</v>
      </c>
      <c r="N19" s="156">
        <f>IF(ISNA(MATCH($A19,'Výsledková listina'!$B:$B,0)),"",INDEX('Výsledková listina'!$L:$M,MATCH($A19,'Výsledková listina'!$B:$B,0),1))</f>
        <v>15680</v>
      </c>
      <c r="O19" s="156">
        <f>IF(ISNA(MATCH($A19,'Výsledková listina'!$B:$B,0)),"",INDEX('Výsledková listina'!$L:$M,MATCH($A19,'Výsledková listina'!$B:$B,0),2))</f>
        <v>5</v>
      </c>
      <c r="P19" s="156">
        <f>IF(OR(N19="",ISBLANK(N19)),"",INDEX(body!$A:$E,O19+1,5))</f>
        <v>13</v>
      </c>
      <c r="Q19" s="156">
        <f>IF(T19&lt;1,"",SUM(E19,H19,K19,N19))</f>
        <v>22730</v>
      </c>
      <c r="R19" s="156">
        <f>IF(T19&lt;1,"",SUM(F19,I19,L19,O19))</f>
        <v>21</v>
      </c>
      <c r="S19" s="156">
        <f>IF(T19&lt;1,0,SUM(G19,J19,M19,P19))</f>
        <v>53</v>
      </c>
      <c r="T19" s="156">
        <f>IF(ISBLANK($B19),0,COUNT(G19,J19,M19,P19))</f>
        <v>4</v>
      </c>
      <c r="U19" s="158">
        <f>IF(T19&lt;1,"",RANK(S19,S:S,0))</f>
        <v>16</v>
      </c>
    </row>
    <row r="20" spans="1:21" s="159" customFormat="1" ht="15.75">
      <c r="A20" s="156">
        <v>8</v>
      </c>
      <c r="B20" s="157" t="s">
        <v>154</v>
      </c>
      <c r="C20" s="157" t="s">
        <v>99</v>
      </c>
      <c r="D20" s="156" t="s">
        <v>151</v>
      </c>
      <c r="E20" s="156">
        <f>IF(ISNA(MATCH($A20,'[1]Výsledková listina'!$B:$B,0)),"",INDEX('[1]Výsledková listina'!$H:$I,MATCH($A20,'[1]Výsledková listina'!$B:$B,0),1))</f>
        <v>310</v>
      </c>
      <c r="F20" s="156">
        <f>IF(ISNA(MATCH($A20,'[1]Výsledková listina'!$B:$B,0)),"",INDEX('[1]Výsledková listina'!$H:$I,MATCH($A20,'[1]Výsledková listina'!$B:$B,0),2))</f>
        <v>8</v>
      </c>
      <c r="G20" s="156">
        <f>IF(OR(E20="",ISBLANK(E20)),"",INDEX(body!$A:$E,F20+1,5))</f>
        <v>8</v>
      </c>
      <c r="H20" s="156">
        <f>IF(ISNA(MATCH($A20,'[1]Výsledková listina'!$B:$B,0)),"",INDEX('[1]Výsledková listina'!$L:$M,MATCH($A20,'[1]Výsledková listina'!$B:$B,0),1))</f>
        <v>2690</v>
      </c>
      <c r="I20" s="156">
        <f>IF(ISNA(MATCH($A20,'[1]Výsledková listina'!$B:$B,0)),"",INDEX('[1]Výsledková listina'!$L:$M,MATCH($A20,'[1]Výsledková listina'!$B:$B,0),2))</f>
        <v>3</v>
      </c>
      <c r="J20" s="156">
        <f>IF(OR(H20="",ISBLANK(H20)),"",INDEX(body!$A:$E,I20+1,5))</f>
        <v>19</v>
      </c>
      <c r="K20" s="156">
        <f>IF(ISNA(MATCH($A20,'Výsledková listina'!$B:$B,0)),"",INDEX('Výsledková listina'!$H:$I,MATCH($A20,'Výsledková listina'!$B:$B,0),1))</f>
        <v>3040</v>
      </c>
      <c r="L20" s="156">
        <f>IF(ISNA(MATCH($A20,'Výsledková listina'!$B:$B,0)),"",INDEX('Výsledková listina'!$H:$I,MATCH($A20,'Výsledková listina'!$B:$B,0),2))</f>
        <v>5</v>
      </c>
      <c r="M20" s="156">
        <f>IF(OR(K20="",ISBLANK(K20)),"",INDEX(body!$A:$E,L20+1,5))</f>
        <v>13</v>
      </c>
      <c r="N20" s="156">
        <f>IF(ISNA(MATCH($A20,'Výsledková listina'!$B:$B,0)),"",INDEX('Výsledková listina'!$L:$M,MATCH($A20,'Výsledková listina'!$B:$B,0),1))</f>
        <v>6860</v>
      </c>
      <c r="O20" s="156">
        <f>IF(ISNA(MATCH($A20,'Výsledková listina'!$B:$B,0)),"",INDEX('Výsledková listina'!$L:$M,MATCH($A20,'Výsledková listina'!$B:$B,0),2))</f>
        <v>5</v>
      </c>
      <c r="P20" s="156">
        <f>IF(OR(N20="",ISBLANK(N20)),"",INDEX(body!$A:$E,O20+1,5))</f>
        <v>13</v>
      </c>
      <c r="Q20" s="156">
        <f>IF(T20&lt;1,"",SUM(E20,H20,K20,N20))</f>
        <v>12900</v>
      </c>
      <c r="R20" s="156">
        <f>IF(T20&lt;1,"",SUM(F20,I20,L20,O20))</f>
        <v>21</v>
      </c>
      <c r="S20" s="156">
        <f>IF(T20&lt;1,0,SUM(G20,J20,M20,P20))</f>
        <v>53</v>
      </c>
      <c r="T20" s="156">
        <f>IF(ISBLANK($B20),0,COUNT(G20,J20,M20,P20))</f>
        <v>4</v>
      </c>
      <c r="U20" s="158">
        <f>IF(T20&lt;1,"",RANK(S20,S:S,0))</f>
        <v>16</v>
      </c>
    </row>
    <row r="21" spans="1:21" s="159" customFormat="1" ht="15.75">
      <c r="A21" s="156">
        <v>157</v>
      </c>
      <c r="B21" s="157" t="s">
        <v>171</v>
      </c>
      <c r="C21" s="157" t="s">
        <v>99</v>
      </c>
      <c r="D21" s="156" t="s">
        <v>172</v>
      </c>
      <c r="E21" s="156">
        <f>IF(ISNA(MATCH($A21,'[1]Výsledková listina'!$B:$B,0)),"",INDEX('[1]Výsledková listina'!$H:$I,MATCH($A21,'[1]Výsledková listina'!$B:$B,0),1))</f>
        <v>2250</v>
      </c>
      <c r="F21" s="156">
        <f>IF(ISNA(MATCH($A21,'[1]Výsledková listina'!$B:$B,0)),"",INDEX('[1]Výsledková listina'!$H:$I,MATCH($A21,'[1]Výsledková listina'!$B:$B,0),2))</f>
        <v>2</v>
      </c>
      <c r="G21" s="156">
        <f>IF(OR(E21="",ISBLANK(E21)),"",INDEX(body!$A:$E,F21+1,5))</f>
        <v>22</v>
      </c>
      <c r="H21" s="156">
        <f>IF(ISNA(MATCH($A21,'[1]Výsledková listina'!$B:$B,0)),"",INDEX('[1]Výsledková listina'!$L:$M,MATCH($A21,'[1]Výsledková listina'!$B:$B,0),1))</f>
        <v>5430</v>
      </c>
      <c r="I21" s="156">
        <f>IF(ISNA(MATCH($A21,'[1]Výsledková listina'!$B:$B,0)),"",INDEX('[1]Výsledková listina'!$L:$M,MATCH($A21,'[1]Výsledková listina'!$B:$B,0),2))</f>
        <v>2</v>
      </c>
      <c r="J21" s="156">
        <f>IF(OR(H21="",ISBLANK(H21)),"",INDEX(body!$A:$E,I21+1,5))</f>
        <v>22</v>
      </c>
      <c r="K21" s="156">
        <f>IF(ISNA(MATCH($A21,'Výsledková listina'!$B:$B,0)),"",INDEX('Výsledková listina'!$H:$I,MATCH($A21,'Výsledková listina'!$B:$B,0),1))</f>
      </c>
      <c r="L21" s="156">
        <f>IF(ISNA(MATCH($A21,'Výsledková listina'!$B:$B,0)),"",INDEX('Výsledková listina'!$H:$I,MATCH($A21,'Výsledková listina'!$B:$B,0),2))</f>
      </c>
      <c r="M21" s="156">
        <f>IF(OR(K21="",ISBLANK(K21)),"",INDEX(body!$A:$E,L21+1,5))</f>
      </c>
      <c r="N21" s="156">
        <f>IF(ISNA(MATCH($A21,'Výsledková listina'!$B:$B,0)),"",INDEX('Výsledková listina'!$L:$M,MATCH($A21,'Výsledková listina'!$B:$B,0),1))</f>
      </c>
      <c r="O21" s="156">
        <f>IF(ISNA(MATCH($A21,'Výsledková listina'!$B:$B,0)),"",INDEX('Výsledková listina'!$L:$M,MATCH($A21,'Výsledková listina'!$B:$B,0),2))</f>
      </c>
      <c r="P21" s="156">
        <f>IF(OR(N21="",ISBLANK(N21)),"",INDEX(body!$A:$E,O21+1,5))</f>
      </c>
      <c r="Q21" s="156">
        <f>IF(T21&lt;1,"",SUM(E21,H21,K21,N21))</f>
        <v>7680</v>
      </c>
      <c r="R21" s="156">
        <f>IF(T21&lt;1,"",SUM(F21,I21,L21,O21))</f>
        <v>4</v>
      </c>
      <c r="S21" s="156">
        <f>IF(T21&lt;1,0,SUM(G21,J21,M21,P21))</f>
        <v>44</v>
      </c>
      <c r="T21" s="156">
        <f>IF(ISBLANK($B21),0,COUNT(G21,J21,M21,P21))</f>
        <v>2</v>
      </c>
      <c r="U21" s="158">
        <f>IF(T21&lt;1,"",RANK(S21,S:S,0))</f>
        <v>18</v>
      </c>
    </row>
    <row r="22" spans="1:21" s="159" customFormat="1" ht="15.75">
      <c r="A22" s="156">
        <v>821</v>
      </c>
      <c r="B22" s="157" t="s">
        <v>162</v>
      </c>
      <c r="C22" s="157" t="s">
        <v>99</v>
      </c>
      <c r="D22" s="156" t="s">
        <v>142</v>
      </c>
      <c r="E22" s="156">
        <f>IF(ISNA(MATCH($A22,'[1]Výsledková listina'!$B:$B,0)),"",INDEX('[1]Výsledková listina'!$H:$I,MATCH($A22,'[1]Výsledková listina'!$B:$B,0),1))</f>
        <v>400</v>
      </c>
      <c r="F22" s="156">
        <f>IF(ISNA(MATCH($A22,'[1]Výsledková listina'!$B:$B,0)),"",INDEX('[1]Výsledková listina'!$H:$I,MATCH($A22,'[1]Výsledková listina'!$B:$B,0),2))</f>
        <v>7</v>
      </c>
      <c r="G22" s="156">
        <f>IF(OR(E22="",ISBLANK(E22)),"",INDEX(body!$A:$E,F22+1,5))</f>
        <v>10</v>
      </c>
      <c r="H22" s="156">
        <f>IF(ISNA(MATCH($A22,'[1]Výsledková listina'!$B:$B,0)),"",INDEX('[1]Výsledková listina'!$L:$M,MATCH($A22,'[1]Výsledková listina'!$B:$B,0),1))</f>
        <v>250</v>
      </c>
      <c r="I22" s="156">
        <f>IF(ISNA(MATCH($A22,'[1]Výsledková listina'!$B:$B,0)),"",INDEX('[1]Výsledková listina'!$L:$M,MATCH($A22,'[1]Výsledková listina'!$B:$B,0),2))</f>
        <v>7</v>
      </c>
      <c r="J22" s="156">
        <f>IF(OR(H22="",ISBLANK(H22)),"",INDEX(body!$A:$E,I22+1,5))</f>
        <v>10</v>
      </c>
      <c r="K22" s="156">
        <f>IF(ISNA(MATCH($A22,'Výsledková listina'!$B:$B,0)),"",INDEX('Výsledková listina'!$H:$I,MATCH($A22,'Výsledková listina'!$B:$B,0),1))</f>
        <v>2250</v>
      </c>
      <c r="L22" s="156">
        <f>IF(ISNA(MATCH($A22,'Výsledková listina'!$B:$B,0)),"",INDEX('Výsledková listina'!$H:$I,MATCH($A22,'Výsledková listina'!$B:$B,0),2))</f>
        <v>6</v>
      </c>
      <c r="M22" s="156">
        <f>IF(OR(K22="",ISBLANK(K22)),"",INDEX(body!$A:$E,L22+1,5))</f>
        <v>11</v>
      </c>
      <c r="N22" s="156">
        <f>IF(ISNA(MATCH($A22,'Výsledková listina'!$B:$B,0)),"",INDEX('Výsledková listina'!$L:$M,MATCH($A22,'Výsledková listina'!$B:$B,0),1))</f>
        <v>4580</v>
      </c>
      <c r="O22" s="156">
        <f>IF(ISNA(MATCH($A22,'Výsledková listina'!$B:$B,0)),"",INDEX('Výsledková listina'!$L:$M,MATCH($A22,'Výsledková listina'!$B:$B,0),2))</f>
        <v>7</v>
      </c>
      <c r="P22" s="156">
        <f>IF(OR(N22="",ISBLANK(N22)),"",INDEX(body!$A:$E,O22+1,5))</f>
        <v>10</v>
      </c>
      <c r="Q22" s="156">
        <f>IF(T22&lt;1,"",SUM(E22,H22,K22,N22))</f>
        <v>7480</v>
      </c>
      <c r="R22" s="156">
        <f>IF(T22&lt;1,"",SUM(F22,I22,L22,O22))</f>
        <v>27</v>
      </c>
      <c r="S22" s="156">
        <f>IF(T22&lt;1,0,SUM(G22,J22,M22,P22))</f>
        <v>41</v>
      </c>
      <c r="T22" s="156">
        <f>IF(ISBLANK($B22),0,COUNT(G22,J22,M22,P22))</f>
        <v>4</v>
      </c>
      <c r="U22" s="158">
        <f>IF(T22&lt;1,"",RANK(S22,S:S,0))</f>
        <v>19</v>
      </c>
    </row>
    <row r="23" spans="1:21" s="159" customFormat="1" ht="15.75">
      <c r="A23" s="156">
        <v>1319</v>
      </c>
      <c r="B23" s="157" t="s">
        <v>173</v>
      </c>
      <c r="C23" s="157" t="s">
        <v>99</v>
      </c>
      <c r="D23" s="156" t="s">
        <v>151</v>
      </c>
      <c r="E23" s="156">
        <f>IF(ISNA(MATCH($A23,'[1]Výsledková listina'!$B:$B,0)),"",INDEX('[1]Výsledková listina'!$H:$I,MATCH($A23,'[1]Výsledková listina'!$B:$B,0),1))</f>
        <v>4140</v>
      </c>
      <c r="F23" s="156">
        <f>IF(ISNA(MATCH($A23,'[1]Výsledková listina'!$B:$B,0)),"",INDEX('[1]Výsledková listina'!$H:$I,MATCH($A23,'[1]Výsledková listina'!$B:$B,0),2))</f>
        <v>1</v>
      </c>
      <c r="G23" s="156">
        <f>IF(OR(E23="",ISBLANK(E23)),"",INDEX(body!$A:$E,F23+1,5))</f>
        <v>25</v>
      </c>
      <c r="H23" s="156">
        <f>IF(ISNA(MATCH($A23,'[1]Výsledková listina'!$B:$B,0)),"",INDEX('[1]Výsledková listina'!$L:$M,MATCH($A23,'[1]Výsledková listina'!$B:$B,0),1))</f>
        <v>560</v>
      </c>
      <c r="I23" s="156">
        <f>IF(ISNA(MATCH($A23,'[1]Výsledková listina'!$B:$B,0)),"",INDEX('[1]Výsledková listina'!$L:$M,MATCH($A23,'[1]Výsledková listina'!$B:$B,0),2))</f>
        <v>4</v>
      </c>
      <c r="J23" s="156">
        <f>IF(OR(H23="",ISBLANK(H23)),"",INDEX(body!$A:$E,I23+1,5))</f>
        <v>16</v>
      </c>
      <c r="K23" s="156">
        <f>IF(ISNA(MATCH($A23,'Výsledková listina'!$B:$B,0)),"",INDEX('Výsledková listina'!$H:$I,MATCH($A23,'Výsledková listina'!$B:$B,0),1))</f>
      </c>
      <c r="L23" s="156">
        <f>IF(ISNA(MATCH($A23,'Výsledková listina'!$B:$B,0)),"",INDEX('Výsledková listina'!$H:$I,MATCH($A23,'Výsledková listina'!$B:$B,0),2))</f>
      </c>
      <c r="M23" s="156">
        <f>IF(OR(K23="",ISBLANK(K23)),"",INDEX(body!$A:$E,L23+1,5))</f>
      </c>
      <c r="N23" s="156">
        <f>IF(ISNA(MATCH($A23,'Výsledková listina'!$B:$B,0)),"",INDEX('Výsledková listina'!$L:$M,MATCH($A23,'Výsledková listina'!$B:$B,0),1))</f>
      </c>
      <c r="O23" s="156">
        <f>IF(ISNA(MATCH($A23,'Výsledková listina'!$B:$B,0)),"",INDEX('Výsledková listina'!$L:$M,MATCH($A23,'Výsledková listina'!$B:$B,0),2))</f>
      </c>
      <c r="P23" s="156">
        <f>IF(OR(N23="",ISBLANK(N23)),"",INDEX(body!$A:$E,O23+1,5))</f>
      </c>
      <c r="Q23" s="156">
        <f>IF(T23&lt;1,"",SUM(E23,H23,K23,N23))</f>
        <v>4700</v>
      </c>
      <c r="R23" s="156">
        <f>IF(T23&lt;1,"",SUM(F23,I23,L23,O23))</f>
        <v>5</v>
      </c>
      <c r="S23" s="156">
        <f>IF(T23&lt;1,0,SUM(G23,J23,M23,P23))</f>
        <v>41</v>
      </c>
      <c r="T23" s="156">
        <f>IF(ISBLANK($B23),0,COUNT(G23,J23,M23,P23))</f>
        <v>2</v>
      </c>
      <c r="U23" s="158">
        <f>IF(T23&lt;1,"",RANK(S23,S:S,0))</f>
        <v>19</v>
      </c>
    </row>
    <row r="24" spans="1:21" s="159" customFormat="1" ht="15.75">
      <c r="A24" s="156">
        <v>1497</v>
      </c>
      <c r="B24" s="157" t="s">
        <v>160</v>
      </c>
      <c r="C24" s="157" t="s">
        <v>99</v>
      </c>
      <c r="D24" s="156" t="s">
        <v>153</v>
      </c>
      <c r="E24" s="156">
        <f>IF(ISNA(MATCH($A24,'[1]Výsledková listina'!$B:$B,0)),"",INDEX('[1]Výsledková listina'!$H:$I,MATCH($A24,'[1]Výsledková listina'!$B:$B,0),1))</f>
        <v>750</v>
      </c>
      <c r="F24" s="156">
        <f>IF(ISNA(MATCH($A24,'[1]Výsledková listina'!$B:$B,0)),"",INDEX('[1]Výsledková listina'!$H:$I,MATCH($A24,'[1]Výsledková listina'!$B:$B,0),2))</f>
        <v>8</v>
      </c>
      <c r="G24" s="156">
        <f>IF(OR(E24="",ISBLANK(E24)),"",INDEX(body!$A:$E,F24+1,5))</f>
        <v>8</v>
      </c>
      <c r="H24" s="156">
        <f>IF(ISNA(MATCH($A24,'[1]Výsledková listina'!$B:$B,0)),"",INDEX('[1]Výsledková listina'!$L:$M,MATCH($A24,'[1]Výsledková listina'!$B:$B,0),1))</f>
        <v>440</v>
      </c>
      <c r="I24" s="156">
        <f>IF(ISNA(MATCH($A24,'[1]Výsledková listina'!$B:$B,0)),"",INDEX('[1]Výsledková listina'!$L:$M,MATCH($A24,'[1]Výsledková listina'!$B:$B,0),2))</f>
        <v>7</v>
      </c>
      <c r="J24" s="156">
        <f>IF(OR(H24="",ISBLANK(H24)),"",INDEX(body!$A:$E,I24+1,5))</f>
        <v>10</v>
      </c>
      <c r="K24" s="156">
        <f>IF(ISNA(MATCH($A24,'Výsledková listina'!$B:$B,0)),"",INDEX('Výsledková listina'!$H:$I,MATCH($A24,'Výsledková listina'!$B:$B,0),1))</f>
        <v>6380</v>
      </c>
      <c r="L24" s="156">
        <f>IF(ISNA(MATCH($A24,'Výsledková listina'!$B:$B,0)),"",INDEX('Výsledková listina'!$H:$I,MATCH($A24,'Výsledková listina'!$B:$B,0),2))</f>
        <v>6</v>
      </c>
      <c r="M24" s="156">
        <f>IF(OR(K24="",ISBLANK(K24)),"",INDEX(body!$A:$E,L24+1,5))</f>
        <v>11</v>
      </c>
      <c r="N24" s="156">
        <f>IF(ISNA(MATCH($A24,'Výsledková listina'!$B:$B,0)),"",INDEX('Výsledková listina'!$L:$M,MATCH($A24,'Výsledková listina'!$B:$B,0),1))</f>
        <v>9130</v>
      </c>
      <c r="O24" s="156">
        <f>IF(ISNA(MATCH($A24,'Výsledková listina'!$B:$B,0)),"",INDEX('Výsledková listina'!$L:$M,MATCH($A24,'Výsledková listina'!$B:$B,0),2))</f>
        <v>6</v>
      </c>
      <c r="P24" s="156">
        <f>IF(OR(N24="",ISBLANK(N24)),"",INDEX(body!$A:$E,O24+1,5))</f>
        <v>11</v>
      </c>
      <c r="Q24" s="156">
        <f>IF(T24&lt;1,"",SUM(E24,H24,K24,N24))</f>
        <v>16700</v>
      </c>
      <c r="R24" s="156">
        <f>IF(T24&lt;1,"",SUM(F24,I24,L24,O24))</f>
        <v>27</v>
      </c>
      <c r="S24" s="156">
        <f>IF(T24&lt;1,0,SUM(G24,J24,M24,P24))</f>
        <v>40</v>
      </c>
      <c r="T24" s="156">
        <f>IF(ISBLANK($B24),0,COUNT(G24,J24,M24,P24))</f>
        <v>4</v>
      </c>
      <c r="U24" s="158">
        <f>IF(T24&lt;1,"",RANK(S24,S:S,0))</f>
        <v>21</v>
      </c>
    </row>
    <row r="25" spans="1:21" s="159" customFormat="1" ht="15.75">
      <c r="A25" s="156">
        <v>2137</v>
      </c>
      <c r="B25" s="157" t="s">
        <v>148</v>
      </c>
      <c r="C25" s="157" t="s">
        <v>99</v>
      </c>
      <c r="D25" s="156" t="s">
        <v>147</v>
      </c>
      <c r="E25" s="156">
        <f>IF(ISNA(MATCH($A25,'[1]Výsledková listina'!$B:$B,0)),"",INDEX('[1]Výsledková listina'!$H:$I,MATCH($A25,'[1]Výsledková listina'!$B:$B,0),1))</f>
      </c>
      <c r="F25" s="156">
        <f>IF(ISNA(MATCH($A25,'[1]Výsledková listina'!$B:$B,0)),"",INDEX('[1]Výsledková listina'!$H:$I,MATCH($A25,'[1]Výsledková listina'!$B:$B,0),2))</f>
      </c>
      <c r="G25" s="156">
        <f>IF(OR(E25="",ISBLANK(E25)),"",INDEX(body!$A:$E,F25+1,5))</f>
      </c>
      <c r="H25" s="156">
        <f>IF(ISNA(MATCH($A25,'[1]Výsledková listina'!$B:$B,0)),"",INDEX('[1]Výsledková listina'!$L:$M,MATCH($A25,'[1]Výsledková listina'!$B:$B,0),1))</f>
      </c>
      <c r="I25" s="156">
        <f>IF(ISNA(MATCH($A25,'[1]Výsledková listina'!$B:$B,0)),"",INDEX('[1]Výsledková listina'!$L:$M,MATCH($A25,'[1]Výsledková listina'!$B:$B,0),2))</f>
      </c>
      <c r="J25" s="156">
        <f>IF(OR(H25="",ISBLANK(H25)),"",INDEX(body!$A:$E,I25+1,5))</f>
      </c>
      <c r="K25" s="156">
        <f>IF(ISNA(MATCH($A25,'Výsledková listina'!$B:$B,0)),"",INDEX('Výsledková listina'!$H:$I,MATCH($A25,'Výsledková listina'!$B:$B,0),1))</f>
        <v>8540</v>
      </c>
      <c r="L25" s="156">
        <f>IF(ISNA(MATCH($A25,'Výsledková listina'!$B:$B,0)),"",INDEX('Výsledková listina'!$H:$I,MATCH($A25,'Výsledková listina'!$B:$B,0),2))</f>
        <v>3</v>
      </c>
      <c r="M25" s="156">
        <f>IF(OR(K25="",ISBLANK(K25)),"",INDEX(body!$A:$E,L25+1,5))</f>
        <v>19</v>
      </c>
      <c r="N25" s="156">
        <f>IF(ISNA(MATCH($A25,'Výsledková listina'!$B:$B,0)),"",INDEX('Výsledková listina'!$L:$M,MATCH($A25,'Výsledková listina'!$B:$B,0),1))</f>
        <v>15860</v>
      </c>
      <c r="O25" s="156">
        <f>IF(ISNA(MATCH($A25,'Výsledková listina'!$B:$B,0)),"",INDEX('Výsledková listina'!$L:$M,MATCH($A25,'Výsledková listina'!$B:$B,0),2))</f>
        <v>4</v>
      </c>
      <c r="P25" s="156">
        <f>IF(OR(N25="",ISBLANK(N25)),"",INDEX(body!$A:$E,O25+1,5))</f>
        <v>16</v>
      </c>
      <c r="Q25" s="156">
        <f>IF(T25&lt;1,"",SUM(E25,H25,K25,N25))</f>
        <v>24400</v>
      </c>
      <c r="R25" s="156">
        <f>IF(T25&lt;1,"",SUM(F25,I25,L25,O25))</f>
        <v>7</v>
      </c>
      <c r="S25" s="156">
        <f>IF(T25&lt;1,0,SUM(G25,J25,M25,P25))</f>
        <v>35</v>
      </c>
      <c r="T25" s="156">
        <f>IF(ISBLANK($B25),0,COUNT(G25,J25,M25,P25))</f>
        <v>2</v>
      </c>
      <c r="U25" s="158">
        <f>IF(T25&lt;1,"",RANK(S25,S:S,0))</f>
        <v>22</v>
      </c>
    </row>
    <row r="26" spans="1:21" s="159" customFormat="1" ht="15.75">
      <c r="A26" s="156">
        <v>4641</v>
      </c>
      <c r="B26" s="157" t="s">
        <v>163</v>
      </c>
      <c r="C26" s="157" t="s">
        <v>164</v>
      </c>
      <c r="D26" s="156" t="s">
        <v>165</v>
      </c>
      <c r="E26" s="156">
        <f>IF(ISNA(MATCH($A26,'[1]Výsledková listina'!$B:$B,0)),"",INDEX('[1]Výsledková listina'!$H:$I,MATCH($A26,'[1]Výsledková listina'!$B:$B,0),1))</f>
        <v>220</v>
      </c>
      <c r="F26" s="156">
        <f>IF(ISNA(MATCH($A26,'[1]Výsledková listina'!$B:$B,0)),"",INDEX('[1]Výsledková listina'!$H:$I,MATCH($A26,'[1]Výsledková listina'!$B:$B,0),2))</f>
        <v>9</v>
      </c>
      <c r="G26" s="156">
        <f>IF(OR(E26="",ISBLANK(E26)),"",INDEX(body!$A:$E,F26+1,5))</f>
        <v>5</v>
      </c>
      <c r="H26" s="156">
        <f>IF(ISNA(MATCH($A26,'[1]Výsledková listina'!$B:$B,0)),"",INDEX('[1]Výsledková listina'!$L:$M,MATCH($A26,'[1]Výsledková listina'!$B:$B,0),1))</f>
        <v>1630</v>
      </c>
      <c r="I26" s="156">
        <f>IF(ISNA(MATCH($A26,'[1]Výsledková listina'!$B:$B,0)),"",INDEX('[1]Výsledková listina'!$L:$M,MATCH($A26,'[1]Výsledková listina'!$B:$B,0),2))</f>
        <v>6</v>
      </c>
      <c r="J26" s="156">
        <f>IF(OR(H26="",ISBLANK(H26)),"",INDEX(body!$A:$E,I26+1,5))</f>
        <v>11</v>
      </c>
      <c r="K26" s="156">
        <f>IF(ISNA(MATCH($A26,'Výsledková listina'!$B:$B,0)),"",INDEX('Výsledková listina'!$H:$I,MATCH($A26,'Výsledková listina'!$B:$B,0),1))</f>
        <v>1930</v>
      </c>
      <c r="L26" s="156">
        <f>IF(ISNA(MATCH($A26,'Výsledková listina'!$B:$B,0)),"",INDEX('Výsledková listina'!$H:$I,MATCH($A26,'Výsledková listina'!$B:$B,0),2))</f>
        <v>7</v>
      </c>
      <c r="M26" s="156">
        <f>IF(OR(K26="",ISBLANK(K26)),"",INDEX(body!$A:$E,L26+1,5))</f>
        <v>10</v>
      </c>
      <c r="N26" s="156">
        <f>IF(ISNA(MATCH($A26,'Výsledková listina'!$B:$B,0)),"",INDEX('Výsledková listina'!$L:$M,MATCH($A26,'Výsledková listina'!$B:$B,0),1))</f>
        <v>2680</v>
      </c>
      <c r="O26" s="156">
        <f>IF(ISNA(MATCH($A26,'Výsledková listina'!$B:$B,0)),"",INDEX('Výsledková listina'!$L:$M,MATCH($A26,'Výsledková listina'!$B:$B,0),2))</f>
        <v>8</v>
      </c>
      <c r="P26" s="156">
        <f>IF(OR(N26="",ISBLANK(N26)),"",INDEX(body!$A:$E,O26+1,5))</f>
        <v>8</v>
      </c>
      <c r="Q26" s="156">
        <f>IF(T26&lt;1,"",SUM(E26,H26,K26,N26))</f>
        <v>6460</v>
      </c>
      <c r="R26" s="156">
        <f>IF(T26&lt;1,"",SUM(F26,I26,L26,O26))</f>
        <v>30</v>
      </c>
      <c r="S26" s="156">
        <f>IF(T26&lt;1,0,SUM(G26,J26,M26,P26))</f>
        <v>34</v>
      </c>
      <c r="T26" s="156">
        <f>IF(ISBLANK($B26),0,COUNT(G26,J26,M26,P26))</f>
        <v>4</v>
      </c>
      <c r="U26" s="158">
        <f>IF(T26&lt;1,"",RANK(S26,S:S,0))</f>
        <v>23</v>
      </c>
    </row>
    <row r="27" spans="1:21" s="159" customFormat="1" ht="15.75">
      <c r="A27" s="156">
        <v>5222</v>
      </c>
      <c r="B27" s="157" t="s">
        <v>168</v>
      </c>
      <c r="C27" s="157" t="s">
        <v>164</v>
      </c>
      <c r="D27" s="156" t="s">
        <v>165</v>
      </c>
      <c r="E27" s="156">
        <f>IF(ISNA(MATCH($A27,'[1]Výsledková listina'!$B:$B,0)),"",INDEX('[1]Výsledková listina'!$H:$I,MATCH($A27,'[1]Výsledková listina'!$B:$B,0),1))</f>
        <v>1060</v>
      </c>
      <c r="F27" s="156">
        <f>IF(ISNA(MATCH($A27,'[1]Výsledková listina'!$B:$B,0)),"",INDEX('[1]Výsledková listina'!$H:$I,MATCH($A27,'[1]Výsledková listina'!$B:$B,0),2))</f>
        <v>6</v>
      </c>
      <c r="G27" s="156">
        <f>IF(OR(E27="",ISBLANK(E27)),"",INDEX(body!$A:$E,F27+1,5))</f>
        <v>11</v>
      </c>
      <c r="H27" s="156">
        <f>IF(ISNA(MATCH($A27,'[1]Výsledková listina'!$B:$B,0)),"",INDEX('[1]Výsledková listina'!$L:$M,MATCH($A27,'[1]Výsledková listina'!$B:$B,0),1))</f>
        <v>1820</v>
      </c>
      <c r="I27" s="156">
        <f>IF(ISNA(MATCH($A27,'[1]Výsledková listina'!$B:$B,0)),"",INDEX('[1]Výsledková listina'!$L:$M,MATCH($A27,'[1]Výsledková listina'!$B:$B,0),2))</f>
        <v>5</v>
      </c>
      <c r="J27" s="156">
        <f>IF(OR(H27="",ISBLANK(H27)),"",INDEX(body!$A:$E,I27+1,5))</f>
        <v>13</v>
      </c>
      <c r="K27" s="156">
        <f>IF(ISNA(MATCH($A27,'Výsledková listina'!$B:$B,0)),"",INDEX('Výsledková listina'!$H:$I,MATCH($A27,'Výsledková listina'!$B:$B,0),1))</f>
        <v>500</v>
      </c>
      <c r="L27" s="156">
        <f>IF(ISNA(MATCH($A27,'Výsledková listina'!$B:$B,0)),"",INDEX('Výsledková listina'!$H:$I,MATCH($A27,'Výsledková listina'!$B:$B,0),2))</f>
        <v>9</v>
      </c>
      <c r="M27" s="156">
        <f>IF(OR(K27="",ISBLANK(K27)),"",INDEX(body!$A:$E,L27+1,5))</f>
        <v>5</v>
      </c>
      <c r="N27" s="156">
        <f>IF(ISNA(MATCH($A27,'Výsledková listina'!$B:$B,0)),"",INDEX('Výsledková listina'!$L:$M,MATCH($A27,'Výsledková listina'!$B:$B,0),1))</f>
        <v>310</v>
      </c>
      <c r="O27" s="156">
        <f>IF(ISNA(MATCH($A27,'Výsledková listina'!$B:$B,0)),"",INDEX('Výsledková listina'!$L:$M,MATCH($A27,'Výsledková listina'!$B:$B,0),2))</f>
        <v>9</v>
      </c>
      <c r="P27" s="156">
        <f>IF(OR(N27="",ISBLANK(N27)),"",INDEX(body!$A:$E,O27+1,5))</f>
        <v>5</v>
      </c>
      <c r="Q27" s="156">
        <f>IF(T27&lt;1,"",SUM(E27,H27,K27,N27))</f>
        <v>3690</v>
      </c>
      <c r="R27" s="156">
        <f>IF(T27&lt;1,"",SUM(F27,I27,L27,O27))</f>
        <v>29</v>
      </c>
      <c r="S27" s="156">
        <f>IF(T27&lt;1,0,SUM(G27,J27,M27,P27))</f>
        <v>34</v>
      </c>
      <c r="T27" s="156">
        <f>IF(ISBLANK($B27),0,COUNT(G27,J27,M27,P27))</f>
        <v>4</v>
      </c>
      <c r="U27" s="158">
        <f>IF(T27&lt;1,"",RANK(S27,S:S,0))</f>
        <v>23</v>
      </c>
    </row>
    <row r="28" spans="1:21" s="159" customFormat="1" ht="15.75">
      <c r="A28" s="156">
        <v>5175</v>
      </c>
      <c r="B28" s="157" t="s">
        <v>150</v>
      </c>
      <c r="C28" s="157" t="s">
        <v>99</v>
      </c>
      <c r="D28" s="156" t="s">
        <v>151</v>
      </c>
      <c r="E28" s="156">
        <f>IF(ISNA(MATCH($A28,'[1]Výsledková listina'!$B:$B,0)),"",INDEX('[1]Výsledková listina'!$H:$I,MATCH($A28,'[1]Výsledková listina'!$B:$B,0),1))</f>
      </c>
      <c r="F28" s="156">
        <f>IF(ISNA(MATCH($A28,'[1]Výsledková listina'!$B:$B,0)),"",INDEX('[1]Výsledková listina'!$H:$I,MATCH($A28,'[1]Výsledková listina'!$B:$B,0),2))</f>
      </c>
      <c r="G28" s="156">
        <f>IF(OR(E28="",ISBLANK(E28)),"",INDEX(body!$A:$E,F28+1,5))</f>
      </c>
      <c r="H28" s="156">
        <f>IF(ISNA(MATCH($A28,'[1]Výsledková listina'!$B:$B,0)),"",INDEX('[1]Výsledková listina'!$L:$M,MATCH($A28,'[1]Výsledková listina'!$B:$B,0),1))</f>
      </c>
      <c r="I28" s="156">
        <f>IF(ISNA(MATCH($A28,'[1]Výsledková listina'!$B:$B,0)),"",INDEX('[1]Výsledková listina'!$L:$M,MATCH($A28,'[1]Výsledková listina'!$B:$B,0),2))</f>
      </c>
      <c r="J28" s="156">
        <f>IF(OR(H28="",ISBLANK(H28)),"",INDEX(body!$A:$E,I28+1,5))</f>
      </c>
      <c r="K28" s="156">
        <f>IF(ISNA(MATCH($A28,'Výsledková listina'!$B:$B,0)),"",INDEX('Výsledková listina'!$H:$I,MATCH($A28,'Výsledková listina'!$B:$B,0),1))</f>
        <v>7820</v>
      </c>
      <c r="L28" s="156">
        <f>IF(ISNA(MATCH($A28,'Výsledková listina'!$B:$B,0)),"",INDEX('Výsledková listina'!$H:$I,MATCH($A28,'Výsledková listina'!$B:$B,0),2))</f>
        <v>5</v>
      </c>
      <c r="M28" s="156">
        <f>IF(OR(K28="",ISBLANK(K28)),"",INDEX(body!$A:$E,L28+1,5))</f>
        <v>13</v>
      </c>
      <c r="N28" s="156">
        <f>IF(ISNA(MATCH($A28,'Výsledková listina'!$B:$B,0)),"",INDEX('Výsledková listina'!$L:$M,MATCH($A28,'Výsledková listina'!$B:$B,0),1))</f>
        <v>6570</v>
      </c>
      <c r="O28" s="156">
        <f>IF(ISNA(MATCH($A28,'Výsledková listina'!$B:$B,0)),"",INDEX('Výsledková listina'!$L:$M,MATCH($A28,'Výsledková listina'!$B:$B,0),2))</f>
        <v>4</v>
      </c>
      <c r="P28" s="156">
        <f>IF(OR(N28="",ISBLANK(N28)),"",INDEX(body!$A:$E,O28+1,5))</f>
        <v>16</v>
      </c>
      <c r="Q28" s="156">
        <f>IF(T28&lt;1,"",SUM(E28,H28,K28,N28))</f>
        <v>14390</v>
      </c>
      <c r="R28" s="156">
        <f>IF(T28&lt;1,"",SUM(F28,I28,L28,O28))</f>
        <v>9</v>
      </c>
      <c r="S28" s="156">
        <f>IF(T28&lt;1,0,SUM(G28,J28,M28,P28))</f>
        <v>29</v>
      </c>
      <c r="T28" s="156">
        <f>IF(ISBLANK($B28),0,COUNT(G28,J28,M28,P28))</f>
        <v>2</v>
      </c>
      <c r="U28" s="158">
        <f>IF(T28&lt;1,"",RANK(S28,S:S,0))</f>
        <v>25</v>
      </c>
    </row>
    <row r="29" spans="1:21" s="159" customFormat="1" ht="15.75">
      <c r="A29" s="156">
        <v>4640</v>
      </c>
      <c r="B29" s="157" t="s">
        <v>166</v>
      </c>
      <c r="C29" s="157" t="s">
        <v>164</v>
      </c>
      <c r="D29" s="156" t="s">
        <v>165</v>
      </c>
      <c r="E29" s="156">
        <f>IF(ISNA(MATCH($A29,'[1]Výsledková listina'!$B:$B,0)),"",INDEX('[1]Výsledková listina'!$H:$I,MATCH($A29,'[1]Výsledková listina'!$B:$B,0),1))</f>
        <v>60</v>
      </c>
      <c r="F29" s="156">
        <f>IF(ISNA(MATCH($A29,'[1]Výsledková listina'!$B:$B,0)),"",INDEX('[1]Výsledková listina'!$H:$I,MATCH($A29,'[1]Výsledková listina'!$B:$B,0),2))</f>
        <v>9</v>
      </c>
      <c r="G29" s="156">
        <f>IF(OR(E29="",ISBLANK(E29)),"",INDEX(body!$A:$E,F29+1,5))</f>
        <v>5</v>
      </c>
      <c r="H29" s="156">
        <f>IF(ISNA(MATCH($A29,'[1]Výsledková listina'!$B:$B,0)),"",INDEX('[1]Výsledková listina'!$L:$M,MATCH($A29,'[1]Výsledková listina'!$B:$B,0),1))</f>
        <v>140</v>
      </c>
      <c r="I29" s="156">
        <f>IF(ISNA(MATCH($A29,'[1]Výsledková listina'!$B:$B,0)),"",INDEX('[1]Výsledková listina'!$L:$M,MATCH($A29,'[1]Výsledková listina'!$B:$B,0),2))</f>
        <v>8</v>
      </c>
      <c r="J29" s="156">
        <f>IF(OR(H29="",ISBLANK(H29)),"",INDEX(body!$A:$E,I29+1,5))</f>
        <v>8</v>
      </c>
      <c r="K29" s="156">
        <f>IF(ISNA(MATCH($A29,'Výsledková listina'!$B:$B,0)),"",INDEX('Výsledková listina'!$H:$I,MATCH($A29,'Výsledková listina'!$B:$B,0),1))</f>
        <v>660</v>
      </c>
      <c r="L29" s="156">
        <f>IF(ISNA(MATCH($A29,'Výsledková listina'!$B:$B,0)),"",INDEX('Výsledková listina'!$H:$I,MATCH($A29,'Výsledková listina'!$B:$B,0),2))</f>
        <v>9</v>
      </c>
      <c r="M29" s="156">
        <f>IF(OR(K29="",ISBLANK(K29)),"",INDEX(body!$A:$E,L29+1,5))</f>
        <v>5</v>
      </c>
      <c r="N29" s="156">
        <f>IF(ISNA(MATCH($A29,'Výsledková listina'!$B:$B,0)),"",INDEX('Výsledková listina'!$L:$M,MATCH($A29,'Výsledková listina'!$B:$B,0),1))</f>
        <v>120</v>
      </c>
      <c r="O29" s="156">
        <f>IF(ISNA(MATCH($A29,'Výsledková listina'!$B:$B,0)),"",INDEX('Výsledková listina'!$L:$M,MATCH($A29,'Výsledková listina'!$B:$B,0),2))</f>
        <v>7</v>
      </c>
      <c r="P29" s="156">
        <f>IF(OR(N29="",ISBLANK(N29)),"",INDEX(body!$A:$E,O29+1,5))</f>
        <v>10</v>
      </c>
      <c r="Q29" s="156">
        <f>IF(T29&lt;1,"",SUM(E29,H29,K29,N29))</f>
        <v>980</v>
      </c>
      <c r="R29" s="156">
        <f>IF(T29&lt;1,"",SUM(F29,I29,L29,O29))</f>
        <v>33</v>
      </c>
      <c r="S29" s="156">
        <f>IF(T29&lt;1,0,SUM(G29,J29,M29,P29))</f>
        <v>28</v>
      </c>
      <c r="T29" s="156">
        <f>IF(ISBLANK($B29),0,COUNT(G29,J29,M29,P29))</f>
        <v>4</v>
      </c>
      <c r="U29" s="158">
        <f>IF(T29&lt;1,"",RANK(S29,S:S,0))</f>
        <v>26</v>
      </c>
    </row>
    <row r="30" spans="1:21" s="159" customFormat="1" ht="15.75">
      <c r="A30" s="156">
        <v>284</v>
      </c>
      <c r="B30" s="157" t="s">
        <v>167</v>
      </c>
      <c r="C30" s="157" t="s">
        <v>99</v>
      </c>
      <c r="D30" s="156" t="s">
        <v>170</v>
      </c>
      <c r="E30" s="156">
        <f>IF(ISNA(MATCH($A30,'[1]Výsledková listina'!$B:$B,0)),"",INDEX('[1]Výsledková listina'!$H:$I,MATCH($A30,'[1]Výsledková listina'!$B:$B,0),1))</f>
        <v>740</v>
      </c>
      <c r="F30" s="156">
        <f>IF(ISNA(MATCH($A30,'[1]Výsledková listina'!$B:$B,0)),"",INDEX('[1]Výsledková listina'!$H:$I,MATCH($A30,'[1]Výsledková listina'!$B:$B,0),2))</f>
        <v>6</v>
      </c>
      <c r="G30" s="156">
        <f>IF(OR(E30="",ISBLANK(E30)),"",INDEX(body!$A:$E,F30+1,5))</f>
        <v>11</v>
      </c>
      <c r="H30" s="156">
        <f>IF(ISNA(MATCH($A30,'[1]Výsledková listina'!$B:$B,0)),"",INDEX('[1]Výsledková listina'!$L:$M,MATCH($A30,'[1]Výsledková listina'!$B:$B,0),1))</f>
        <v>320</v>
      </c>
      <c r="I30" s="156">
        <f>IF(ISNA(MATCH($A30,'[1]Výsledková listina'!$B:$B,0)),"",INDEX('[1]Výsledková listina'!$L:$M,MATCH($A30,'[1]Výsledková listina'!$B:$B,0),2))</f>
        <v>9</v>
      </c>
      <c r="J30" s="156">
        <f>IF(OR(H30="",ISBLANK(H30)),"",INDEX(body!$A:$E,I30+1,5))</f>
        <v>5</v>
      </c>
      <c r="K30" s="156">
        <f>IF(ISNA(MATCH($A30,'Výsledková listina'!$B:$B,0)),"",INDEX('Výsledková listina'!$H:$I,MATCH($A30,'Výsledková listina'!$B:$B,0),1))</f>
        <v>1113</v>
      </c>
      <c r="L30" s="156">
        <f>IF(ISNA(MATCH($A30,'Výsledková listina'!$B:$B,0)),"",INDEX('Výsledková listina'!$H:$I,MATCH($A30,'Výsledková listina'!$B:$B,0),2))</f>
        <v>8</v>
      </c>
      <c r="M30" s="156">
        <f>IF(OR(K30="",ISBLANK(K30)),"",INDEX(body!$A:$E,L30+1,5))</f>
        <v>8</v>
      </c>
      <c r="N30" s="156">
        <f>IF(ISNA(MATCH($A30,'Výsledková listina'!$B:$B,0)),"",INDEX('Výsledková listina'!$L:$M,MATCH($A30,'Výsledková listina'!$B:$B,0),1))</f>
      </c>
      <c r="O30" s="156">
        <f>IF(ISNA(MATCH($A30,'Výsledková listina'!$B:$B,0)),"",INDEX('Výsledková listina'!$L:$M,MATCH($A30,'Výsledková listina'!$B:$B,0),2))</f>
      </c>
      <c r="P30" s="156">
        <f>IF(OR(N30="",ISBLANK(N30)),"",INDEX(body!$A:$E,O30+1,5))</f>
      </c>
      <c r="Q30" s="156">
        <f>IF(T30&lt;1,"",SUM(E30,H30,K30,N30))</f>
        <v>2173</v>
      </c>
      <c r="R30" s="156">
        <f>IF(T30&lt;1,"",SUM(F30,I30,L30,O30))</f>
        <v>23</v>
      </c>
      <c r="S30" s="156">
        <f>IF(T30&lt;1,0,SUM(G30,J30,M30,P30))</f>
        <v>24</v>
      </c>
      <c r="T30" s="156">
        <f>IF(ISBLANK($B30),0,COUNT(G30,J30,M30,P30))</f>
        <v>3</v>
      </c>
      <c r="U30" s="158">
        <f>IF(T30&lt;1,"",RANK(S30,S:S,0))</f>
        <v>27</v>
      </c>
    </row>
    <row r="31" spans="1:21" s="159" customFormat="1" ht="15.75">
      <c r="A31" s="156">
        <v>5551</v>
      </c>
      <c r="B31" s="157" t="s">
        <v>176</v>
      </c>
      <c r="C31" s="157" t="s">
        <v>164</v>
      </c>
      <c r="D31" s="156" t="s">
        <v>169</v>
      </c>
      <c r="E31" s="156">
        <f>IF(ISNA(MATCH($A31,'[1]Výsledková listina'!$B:$B,0)),"",INDEX('[1]Výsledková listina'!$H:$I,MATCH($A31,'[1]Výsledková listina'!$B:$B,0),1))</f>
        <v>1170</v>
      </c>
      <c r="F31" s="156">
        <f>IF(ISNA(MATCH($A31,'[1]Výsledková listina'!$B:$B,0)),"",INDEX('[1]Výsledková listina'!$H:$I,MATCH($A31,'[1]Výsledková listina'!$B:$B,0),2))</f>
        <v>5</v>
      </c>
      <c r="G31" s="156">
        <f>IF(OR(E31="",ISBLANK(E31)),"",INDEX(body!$A:$E,F31+1,5))</f>
        <v>13</v>
      </c>
      <c r="H31" s="156">
        <f>IF(ISNA(MATCH($A31,'[1]Výsledková listina'!$B:$B,0)),"",INDEX('[1]Výsledková listina'!$L:$M,MATCH($A31,'[1]Výsledková listina'!$B:$B,0),1))</f>
        <v>150</v>
      </c>
      <c r="I31" s="156">
        <f>IF(ISNA(MATCH($A31,'[1]Výsledková listina'!$B:$B,0)),"",INDEX('[1]Výsledková listina'!$L:$M,MATCH($A31,'[1]Výsledková listina'!$B:$B,0),2))</f>
        <v>9</v>
      </c>
      <c r="J31" s="156">
        <f>IF(OR(H31="",ISBLANK(H31)),"",INDEX(body!$A:$E,I31+1,5))</f>
        <v>5</v>
      </c>
      <c r="K31" s="156">
        <f>IF(ISNA(MATCH($A31,'Výsledková listina'!$B:$B,0)),"",INDEX('Výsledková listina'!$H:$I,MATCH($A31,'Výsledková listina'!$B:$B,0),1))</f>
      </c>
      <c r="L31" s="156">
        <f>IF(ISNA(MATCH($A31,'Výsledková listina'!$B:$B,0)),"",INDEX('Výsledková listina'!$H:$I,MATCH($A31,'Výsledková listina'!$B:$B,0),2))</f>
      </c>
      <c r="M31" s="156">
        <f>IF(OR(K31="",ISBLANK(K31)),"",INDEX(body!$A:$E,L31+1,5))</f>
      </c>
      <c r="N31" s="156">
        <f>IF(ISNA(MATCH($A31,'Výsledková listina'!$B:$B,0)),"",INDEX('Výsledková listina'!$L:$M,MATCH($A31,'Výsledková listina'!$B:$B,0),1))</f>
      </c>
      <c r="O31" s="156">
        <f>IF(ISNA(MATCH($A31,'Výsledková listina'!$B:$B,0)),"",INDEX('Výsledková listina'!$L:$M,MATCH($A31,'Výsledková listina'!$B:$B,0),2))</f>
      </c>
      <c r="P31" s="156">
        <f>IF(OR(N31="",ISBLANK(N31)),"",INDEX(body!$A:$E,O31+1,5))</f>
      </c>
      <c r="Q31" s="156">
        <f>IF(T31&lt;1,"",SUM(E31,H31,K31,N31))</f>
        <v>1320</v>
      </c>
      <c r="R31" s="156">
        <f>IF(T31&lt;1,"",SUM(F31,I31,L31,O31))</f>
        <v>14</v>
      </c>
      <c r="S31" s="156">
        <f>IF(T31&lt;1,0,SUM(G31,J31,M31,P31))</f>
        <v>18</v>
      </c>
      <c r="T31" s="156">
        <f>IF(ISBLANK($B31),0,COUNT(G31,J31,M31,P31))</f>
        <v>2</v>
      </c>
      <c r="U31" s="158">
        <f>IF(T31&lt;1,"",RANK(S31,S:S,0))</f>
        <v>28</v>
      </c>
    </row>
    <row r="32" spans="2:3" s="159" customFormat="1" ht="12.75">
      <c r="B32" s="161"/>
      <c r="C32" s="161"/>
    </row>
    <row r="33" spans="2:3" s="159" customFormat="1" ht="12.75">
      <c r="B33" s="161"/>
      <c r="C33" s="161"/>
    </row>
    <row r="34" spans="2:3" s="159" customFormat="1" ht="12.75">
      <c r="B34" s="161"/>
      <c r="C34" s="161"/>
    </row>
    <row r="35" spans="2:3" s="159" customFormat="1" ht="12.75">
      <c r="B35" s="161"/>
      <c r="C35" s="161"/>
    </row>
    <row r="36" spans="2:3" s="159" customFormat="1" ht="12.75">
      <c r="B36" s="161"/>
      <c r="C36" s="161"/>
    </row>
    <row r="37" spans="2:3" s="159" customFormat="1" ht="12.75">
      <c r="B37" s="161"/>
      <c r="C37" s="161"/>
    </row>
    <row r="38" spans="2:3" s="159" customFormat="1" ht="12.75">
      <c r="B38" s="161"/>
      <c r="C38" s="161"/>
    </row>
    <row r="39" spans="2:3" s="159" customFormat="1" ht="12.75">
      <c r="B39" s="161"/>
      <c r="C39" s="161"/>
    </row>
    <row r="40" spans="2:3" s="159" customFormat="1" ht="12.75">
      <c r="B40" s="161"/>
      <c r="C40" s="161"/>
    </row>
    <row r="41" spans="2:3" s="159" customFormat="1" ht="12.75">
      <c r="B41" s="161"/>
      <c r="C41" s="161"/>
    </row>
    <row r="42" spans="2:3" s="159" customFormat="1" ht="12.75">
      <c r="B42" s="161"/>
      <c r="C42" s="161"/>
    </row>
    <row r="43" spans="2:3" s="159" customFormat="1" ht="12.75">
      <c r="B43" s="161"/>
      <c r="C43" s="161"/>
    </row>
    <row r="44" spans="2:3" s="159" customFormat="1" ht="12.75">
      <c r="B44" s="161"/>
      <c r="C44" s="161"/>
    </row>
    <row r="45" spans="2:3" s="159" customFormat="1" ht="12.75">
      <c r="B45" s="161"/>
      <c r="C45" s="161"/>
    </row>
    <row r="46" spans="2:3" s="159" customFormat="1" ht="12.75">
      <c r="B46" s="161"/>
      <c r="C46" s="161"/>
    </row>
    <row r="47" spans="2:3" s="159" customFormat="1" ht="12.75">
      <c r="B47" s="161"/>
      <c r="C47" s="161"/>
    </row>
    <row r="48" spans="2:3" s="159" customFormat="1" ht="12.75">
      <c r="B48" s="161"/>
      <c r="C48" s="161"/>
    </row>
    <row r="49" spans="2:3" s="159" customFormat="1" ht="12.75">
      <c r="B49" s="161"/>
      <c r="C49" s="161"/>
    </row>
    <row r="50" spans="2:3" s="159" customFormat="1" ht="12.75">
      <c r="B50" s="161"/>
      <c r="C50" s="161"/>
    </row>
    <row r="51" spans="2:3" s="159" customFormat="1" ht="12.75">
      <c r="B51" s="161"/>
      <c r="C51" s="161"/>
    </row>
    <row r="52" spans="2:3" s="159" customFormat="1" ht="12.75">
      <c r="B52" s="161"/>
      <c r="C52" s="161"/>
    </row>
    <row r="53" spans="2:3" s="159" customFormat="1" ht="12.75">
      <c r="B53" s="161"/>
      <c r="C53" s="161"/>
    </row>
    <row r="54" spans="2:3" s="159" customFormat="1" ht="12.75">
      <c r="B54" s="161"/>
      <c r="C54" s="161"/>
    </row>
    <row r="55" spans="2:3" s="159" customFormat="1" ht="12.75">
      <c r="B55" s="161"/>
      <c r="C55" s="161"/>
    </row>
    <row r="56" spans="2:3" s="159" customFormat="1" ht="12.75">
      <c r="B56" s="161"/>
      <c r="C56" s="161"/>
    </row>
    <row r="57" spans="2:3" s="159" customFormat="1" ht="12.75">
      <c r="B57" s="161"/>
      <c r="C57" s="161"/>
    </row>
    <row r="58" spans="2:3" s="159" customFormat="1" ht="12.75">
      <c r="B58" s="161"/>
      <c r="C58" s="161"/>
    </row>
    <row r="59" spans="2:3" s="159" customFormat="1" ht="12.75">
      <c r="B59" s="161"/>
      <c r="C59" s="161"/>
    </row>
    <row r="60" spans="2:3" s="159" customFormat="1" ht="12.75">
      <c r="B60" s="161"/>
      <c r="C60" s="161"/>
    </row>
    <row r="61" spans="2:3" s="159" customFormat="1" ht="12.75">
      <c r="B61" s="161"/>
      <c r="C61" s="161"/>
    </row>
    <row r="62" spans="2:3" s="159" customFormat="1" ht="12.75">
      <c r="B62" s="161"/>
      <c r="C62" s="161"/>
    </row>
    <row r="63" spans="2:3" s="159" customFormat="1" ht="12.75">
      <c r="B63" s="161"/>
      <c r="C63" s="161"/>
    </row>
    <row r="64" spans="2:3" s="159" customFormat="1" ht="12.75">
      <c r="B64" s="161"/>
      <c r="C64" s="161"/>
    </row>
    <row r="65" spans="2:3" s="159" customFormat="1" ht="12.75">
      <c r="B65" s="161"/>
      <c r="C65" s="161"/>
    </row>
    <row r="66" spans="2:3" s="159" customFormat="1" ht="12.75">
      <c r="B66" s="161"/>
      <c r="C66" s="161"/>
    </row>
    <row r="67" spans="2:3" s="159" customFormat="1" ht="12.75">
      <c r="B67" s="161"/>
      <c r="C67" s="161"/>
    </row>
    <row r="68" spans="2:3" s="159" customFormat="1" ht="12.75">
      <c r="B68" s="161"/>
      <c r="C68" s="161"/>
    </row>
    <row r="69" spans="2:3" s="159" customFormat="1" ht="12.75">
      <c r="B69" s="161"/>
      <c r="C69" s="161"/>
    </row>
    <row r="70" spans="2:3" s="159" customFormat="1" ht="12.75">
      <c r="B70" s="161"/>
      <c r="C70" s="161"/>
    </row>
    <row r="71" spans="2:3" s="159" customFormat="1" ht="12.75">
      <c r="B71" s="161"/>
      <c r="C71" s="161"/>
    </row>
    <row r="72" spans="2:3" s="159" customFormat="1" ht="12.75">
      <c r="B72" s="161"/>
      <c r="C72" s="161"/>
    </row>
    <row r="73" spans="2:3" s="159" customFormat="1" ht="12.75">
      <c r="B73" s="161"/>
      <c r="C73" s="161"/>
    </row>
    <row r="74" spans="2:3" s="159" customFormat="1" ht="12.75">
      <c r="B74" s="161"/>
      <c r="C74" s="161"/>
    </row>
    <row r="75" spans="2:3" s="159" customFormat="1" ht="12.75">
      <c r="B75" s="161"/>
      <c r="C75" s="161"/>
    </row>
    <row r="76" spans="2:3" s="159" customFormat="1" ht="12.75">
      <c r="B76" s="161"/>
      <c r="C76" s="161"/>
    </row>
    <row r="77" spans="2:3" s="159" customFormat="1" ht="12.75">
      <c r="B77" s="161"/>
      <c r="C77" s="161"/>
    </row>
    <row r="78" spans="2:3" s="159" customFormat="1" ht="12.75">
      <c r="B78" s="161"/>
      <c r="C78" s="161"/>
    </row>
    <row r="79" spans="2:3" s="159" customFormat="1" ht="12.75">
      <c r="B79" s="161"/>
      <c r="C79" s="161"/>
    </row>
    <row r="80" spans="2:3" s="159" customFormat="1" ht="12.75">
      <c r="B80" s="161"/>
      <c r="C80" s="161"/>
    </row>
    <row r="81" spans="2:3" s="159" customFormat="1" ht="12.75">
      <c r="B81" s="161"/>
      <c r="C81" s="161"/>
    </row>
    <row r="82" spans="2:3" s="159" customFormat="1" ht="12.75">
      <c r="B82" s="161"/>
      <c r="C82" s="161"/>
    </row>
    <row r="83" spans="2:3" s="159" customFormat="1" ht="12.75">
      <c r="B83" s="161"/>
      <c r="C83" s="161"/>
    </row>
    <row r="84" spans="2:3" s="159" customFormat="1" ht="12.75">
      <c r="B84" s="161"/>
      <c r="C84" s="161"/>
    </row>
    <row r="85" spans="2:3" s="159" customFormat="1" ht="12.75">
      <c r="B85" s="161"/>
      <c r="C85" s="161"/>
    </row>
    <row r="86" spans="2:3" s="159" customFormat="1" ht="12.75">
      <c r="B86" s="161"/>
      <c r="C86" s="161"/>
    </row>
    <row r="87" spans="2:3" s="159" customFormat="1" ht="12.75">
      <c r="B87" s="161"/>
      <c r="C87" s="161"/>
    </row>
    <row r="88" spans="2:3" s="159" customFormat="1" ht="12.75">
      <c r="B88" s="161"/>
      <c r="C88" s="161"/>
    </row>
    <row r="89" spans="2:3" s="159" customFormat="1" ht="12.75">
      <c r="B89" s="161"/>
      <c r="C89" s="161"/>
    </row>
    <row r="90" spans="2:3" s="159" customFormat="1" ht="12.75">
      <c r="B90" s="161"/>
      <c r="C90" s="161"/>
    </row>
    <row r="91" spans="2:3" s="159" customFormat="1" ht="12.75">
      <c r="B91" s="161"/>
      <c r="C91" s="161"/>
    </row>
    <row r="92" spans="2:3" s="159" customFormat="1" ht="12.75">
      <c r="B92" s="161"/>
      <c r="C92" s="161"/>
    </row>
    <row r="93" spans="2:3" s="159" customFormat="1" ht="12.75">
      <c r="B93" s="161"/>
      <c r="C93" s="161"/>
    </row>
    <row r="94" spans="2:3" s="159" customFormat="1" ht="12.75">
      <c r="B94" s="161"/>
      <c r="C94" s="161"/>
    </row>
    <row r="95" spans="2:3" s="159" customFormat="1" ht="12.75">
      <c r="B95" s="161"/>
      <c r="C95" s="161"/>
    </row>
    <row r="96" spans="2:3" s="159" customFormat="1" ht="12.75">
      <c r="B96" s="161"/>
      <c r="C96" s="161"/>
    </row>
    <row r="97" spans="2:3" s="159" customFormat="1" ht="12.75">
      <c r="B97" s="161"/>
      <c r="C97" s="161"/>
    </row>
    <row r="98" spans="2:3" s="159" customFormat="1" ht="12.75">
      <c r="B98" s="161"/>
      <c r="C98" s="161"/>
    </row>
    <row r="99" spans="2:3" s="159" customFormat="1" ht="12.75">
      <c r="B99" s="161"/>
      <c r="C99" s="161"/>
    </row>
    <row r="100" spans="2:3" s="159" customFormat="1" ht="12.75">
      <c r="B100" s="161"/>
      <c r="C100" s="161"/>
    </row>
    <row r="101" spans="2:3" s="159" customFormat="1" ht="12.75">
      <c r="B101" s="161"/>
      <c r="C101" s="161"/>
    </row>
    <row r="102" spans="2:3" s="159" customFormat="1" ht="12.75">
      <c r="B102" s="161"/>
      <c r="C102" s="161"/>
    </row>
    <row r="103" spans="2:3" s="159" customFormat="1" ht="12.75">
      <c r="B103" s="161"/>
      <c r="C103" s="161"/>
    </row>
    <row r="104" spans="2:3" s="159" customFormat="1" ht="12.75">
      <c r="B104" s="161"/>
      <c r="C104" s="161"/>
    </row>
    <row r="105" spans="2:3" s="159" customFormat="1" ht="12.75">
      <c r="B105" s="161"/>
      <c r="C105" s="161"/>
    </row>
    <row r="106" spans="2:3" s="159" customFormat="1" ht="12.75">
      <c r="B106" s="161"/>
      <c r="C106" s="161"/>
    </row>
    <row r="107" spans="2:3" s="159" customFormat="1" ht="12.75">
      <c r="B107" s="161"/>
      <c r="C107" s="161"/>
    </row>
    <row r="108" spans="2:3" s="159" customFormat="1" ht="12.75">
      <c r="B108" s="161"/>
      <c r="C108" s="161"/>
    </row>
    <row r="109" spans="2:3" s="159" customFormat="1" ht="12.75">
      <c r="B109" s="161"/>
      <c r="C109" s="161"/>
    </row>
    <row r="110" spans="2:3" s="159" customFormat="1" ht="12.75">
      <c r="B110" s="161"/>
      <c r="C110" s="161"/>
    </row>
    <row r="111" spans="2:3" s="159" customFormat="1" ht="12.75">
      <c r="B111" s="161"/>
      <c r="C111" s="161"/>
    </row>
    <row r="112" spans="2:3" s="159" customFormat="1" ht="12.75">
      <c r="B112" s="161"/>
      <c r="C112" s="161"/>
    </row>
    <row r="113" spans="2:3" s="159" customFormat="1" ht="12.75">
      <c r="B113" s="161"/>
      <c r="C113" s="161"/>
    </row>
    <row r="114" spans="2:3" s="159" customFormat="1" ht="12.75">
      <c r="B114" s="161"/>
      <c r="C114" s="161"/>
    </row>
    <row r="115" spans="2:3" s="159" customFormat="1" ht="12.75">
      <c r="B115" s="161"/>
      <c r="C115" s="161"/>
    </row>
    <row r="116" spans="2:3" s="159" customFormat="1" ht="12.75">
      <c r="B116" s="161"/>
      <c r="C116" s="161"/>
    </row>
    <row r="117" spans="2:3" s="159" customFormat="1" ht="12.75">
      <c r="B117" s="161"/>
      <c r="C117" s="161"/>
    </row>
    <row r="118" spans="2:3" s="159" customFormat="1" ht="12.75">
      <c r="B118" s="161"/>
      <c r="C118" s="161"/>
    </row>
    <row r="119" spans="2:3" s="159" customFormat="1" ht="12.75">
      <c r="B119" s="161"/>
      <c r="C119" s="161"/>
    </row>
    <row r="120" spans="2:3" s="159" customFormat="1" ht="12.75">
      <c r="B120" s="161"/>
      <c r="C120" s="161"/>
    </row>
    <row r="121" spans="2:3" s="159" customFormat="1" ht="12.75">
      <c r="B121" s="161"/>
      <c r="C121" s="161"/>
    </row>
    <row r="122" spans="2:3" s="159" customFormat="1" ht="12.75">
      <c r="B122" s="161"/>
      <c r="C122" s="161"/>
    </row>
    <row r="123" spans="2:3" s="159" customFormat="1" ht="12.75">
      <c r="B123" s="161"/>
      <c r="C123" s="161"/>
    </row>
  </sheetData>
  <sheetProtection/>
  <autoFilter ref="B3:U21"/>
  <mergeCells count="14">
    <mergeCell ref="K1:P1"/>
    <mergeCell ref="K2:M2"/>
    <mergeCell ref="B1:B3"/>
    <mergeCell ref="D1:D3"/>
    <mergeCell ref="C1:C3"/>
    <mergeCell ref="E1:J1"/>
    <mergeCell ref="E2:G2"/>
    <mergeCell ref="H2:J2"/>
    <mergeCell ref="A1:A3"/>
    <mergeCell ref="Q1:U1"/>
    <mergeCell ref="U2:U3"/>
    <mergeCell ref="T2:T3"/>
    <mergeCell ref="N2:P2"/>
    <mergeCell ref="Q2:S2"/>
  </mergeCells>
  <printOptions gridLines="1"/>
  <pageMargins left="0.35433070866141736" right="0.3937007874015748" top="0.6692913385826772" bottom="0.51" header="0.35433070866141736" footer="0.31496062992125984"/>
  <pageSetup fitToHeight="1" fitToWidth="1" horizontalDpi="600" verticalDpi="600" orientation="landscape" paperSize="9" scale="98" r:id="rId1"/>
  <headerFooter alignWithMargins="0">
    <oddHeader>&amp;C&amp;"Arial CE,Tučné"&amp;12&amp;A</oddHeader>
    <oddFooter>&amp;CStránka &amp;P z &amp;N&amp;R&amp;F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6" sqref="B6"/>
    </sheetView>
  </sheetViews>
  <sheetFormatPr defaultColWidth="9.00390625" defaultRowHeight="12.75"/>
  <cols>
    <col min="1" max="1" width="4.25390625" style="162" bestFit="1" customWidth="1"/>
    <col min="2" max="2" width="24.75390625" style="162" customWidth="1"/>
    <col min="3" max="3" width="7.00390625" style="162" bestFit="1" customWidth="1"/>
    <col min="4" max="4" width="5.75390625" style="162" bestFit="1" customWidth="1"/>
    <col min="5" max="5" width="6.875" style="162" customWidth="1"/>
    <col min="6" max="6" width="7.00390625" style="162" customWidth="1"/>
    <col min="7" max="7" width="5.75390625" style="162" customWidth="1"/>
    <col min="8" max="8" width="5.625" style="162" customWidth="1"/>
    <col min="9" max="9" width="6.00390625" style="162" bestFit="1" customWidth="1"/>
    <col min="10" max="10" width="5.625" style="162" bestFit="1" customWidth="1"/>
    <col min="11" max="11" width="5.125" style="162" bestFit="1" customWidth="1"/>
    <col min="12" max="12" width="6.00390625" style="162" bestFit="1" customWidth="1"/>
    <col min="13" max="13" width="5.625" style="162" bestFit="1" customWidth="1"/>
    <col min="14" max="14" width="5.125" style="162" bestFit="1" customWidth="1"/>
    <col min="15" max="15" width="9.125" style="162" customWidth="1"/>
    <col min="16" max="16" width="4.625" style="162" customWidth="1"/>
    <col min="17" max="17" width="13.75390625" style="162" bestFit="1" customWidth="1"/>
    <col min="18" max="16384" width="9.125" style="162" customWidth="1"/>
  </cols>
  <sheetData>
    <row r="1" spans="1:17" ht="12.75">
      <c r="A1" s="276" t="s">
        <v>111</v>
      </c>
      <c r="B1" s="276" t="s">
        <v>42</v>
      </c>
      <c r="C1" s="279" t="s">
        <v>112</v>
      </c>
      <c r="D1" s="279"/>
      <c r="E1" s="279"/>
      <c r="F1" s="279"/>
      <c r="G1" s="279"/>
      <c r="H1" s="279"/>
      <c r="I1" s="279" t="s">
        <v>113</v>
      </c>
      <c r="J1" s="279"/>
      <c r="K1" s="279"/>
      <c r="L1" s="279"/>
      <c r="M1" s="279"/>
      <c r="N1" s="279"/>
      <c r="O1" s="279" t="s">
        <v>107</v>
      </c>
      <c r="P1" s="279"/>
      <c r="Q1" s="279"/>
    </row>
    <row r="2" spans="1:17" ht="12.75">
      <c r="A2" s="277"/>
      <c r="B2" s="277"/>
      <c r="C2" s="279" t="s">
        <v>40</v>
      </c>
      <c r="D2" s="279"/>
      <c r="E2" s="279"/>
      <c r="F2" s="279" t="s">
        <v>41</v>
      </c>
      <c r="G2" s="279"/>
      <c r="H2" s="279"/>
      <c r="I2" s="279" t="s">
        <v>40</v>
      </c>
      <c r="J2" s="279"/>
      <c r="K2" s="279"/>
      <c r="L2" s="279" t="s">
        <v>41</v>
      </c>
      <c r="M2" s="279"/>
      <c r="N2" s="279"/>
      <c r="O2" s="279"/>
      <c r="P2" s="279"/>
      <c r="Q2" s="279"/>
    </row>
    <row r="3" spans="1:17" ht="15.75">
      <c r="A3" s="278"/>
      <c r="B3" s="278"/>
      <c r="C3" s="163" t="s">
        <v>1</v>
      </c>
      <c r="D3" s="163" t="s">
        <v>3</v>
      </c>
      <c r="E3" s="164" t="s">
        <v>2</v>
      </c>
      <c r="F3" s="163" t="s">
        <v>1</v>
      </c>
      <c r="G3" s="163" t="s">
        <v>3</v>
      </c>
      <c r="H3" s="164" t="s">
        <v>2</v>
      </c>
      <c r="I3" s="163" t="s">
        <v>1</v>
      </c>
      <c r="J3" s="163" t="s">
        <v>3</v>
      </c>
      <c r="K3" s="164" t="s">
        <v>2</v>
      </c>
      <c r="L3" s="163" t="s">
        <v>1</v>
      </c>
      <c r="M3" s="163" t="s">
        <v>3</v>
      </c>
      <c r="N3" s="164" t="s">
        <v>2</v>
      </c>
      <c r="O3" s="163" t="s">
        <v>1</v>
      </c>
      <c r="P3" s="163" t="s">
        <v>3</v>
      </c>
      <c r="Q3" s="164" t="s">
        <v>2</v>
      </c>
    </row>
    <row r="4" spans="1:17" ht="25.5" customHeight="1">
      <c r="A4" s="165"/>
      <c r="B4" s="166" t="s">
        <v>177</v>
      </c>
      <c r="C4" s="167">
        <f>IF(ISNA(MATCH($B4,'[1]Divize'!$A:$A,0)),"",INDEX('[1]Divize'!$H:$J,MATCH($B4,'[1]Divize'!$A:$A,0),1))</f>
        <v>4130</v>
      </c>
      <c r="D4" s="167">
        <f>IF(ISNA(MATCH($B4,'[1]Divize'!$A:$A,0)),"",INDEX('[1]Divize'!$H:$J,MATCH($B4,'[1]Divize'!$A:$A,0),2))</f>
        <v>5</v>
      </c>
      <c r="E4" s="167">
        <f>IF(ISNA(MATCH($B4,'[1]Divize'!$A:$A,0)),"",INDEX('[1]Divize'!$H:$J,MATCH($B4,'[1]Divize'!$A:$A,0),3))</f>
        <v>1</v>
      </c>
      <c r="F4" s="167">
        <f>IF(ISNA(MATCH($B4,'[1]Divize'!$A:$A,0)),"",INDEX('[1]Divize'!$Q:$S,MATCH($B4,'[1]Divize'!$A:$A,0),1))</f>
        <v>4750</v>
      </c>
      <c r="G4" s="167">
        <f>IF(ISNA(MATCH($B4,'[1]Divize'!$A:$A,0)),"",INDEX('[1]Divize'!$Q:$S,MATCH($B4,'[1]Divize'!$A:$A,0),2))</f>
        <v>7</v>
      </c>
      <c r="H4" s="167">
        <f>IF(ISNA(MATCH($B4,'[1]Divize'!$A:$A,0)),"",INDEX('[1]Divize'!$Q:$S,MATCH($B4,'[1]Divize'!$A:$A,0),3))</f>
        <v>2</v>
      </c>
      <c r="I4" s="167">
        <f>IF(ISNA(MATCH($B4,Divize!$A:$A,0)),"",INDEX(Divize!$H:$J,MATCH($B4,Divize!$A:$A,0),1))</f>
        <v>26130</v>
      </c>
      <c r="J4" s="167">
        <f>IF(ISNA(MATCH($B4,Divize!$A:$A,0)),"",INDEX(Divize!$H:$J,MATCH($B4,Divize!$A:$A,0),2))</f>
        <v>3</v>
      </c>
      <c r="K4" s="167">
        <f>IF(ISNA(MATCH($B4,Divize!$A:$A,0)),"",INDEX(Divize!$H:$J,MATCH($B4,Divize!$A:$A,0),3))</f>
        <v>1</v>
      </c>
      <c r="L4" s="167">
        <f>IF(ISNA(MATCH($B4,Divize!$A:$A,0)),"",INDEX(Divize!$Q:$S,MATCH($B4,Divize!$A:$A,0),1))</f>
        <v>35520</v>
      </c>
      <c r="M4" s="167">
        <f>IF(ISNA(MATCH($B4,Divize!$A:$A,0)),"",INDEX(Divize!$Q:$S,MATCH($B4,Divize!$A:$A,0),2))</f>
        <v>6</v>
      </c>
      <c r="N4" s="167">
        <f>IF(ISNA(MATCH($B4,Divize!$A:$A,0)),"",INDEX(Divize!$Q:$S,MATCH($B4,Divize!$A:$A,0),3))</f>
        <v>1</v>
      </c>
      <c r="O4" s="167">
        <f>SUM(C4,I4,F4,L4)</f>
        <v>70530</v>
      </c>
      <c r="P4" s="167">
        <f>SUM(D4,J4,G4,M4)</f>
        <v>21</v>
      </c>
      <c r="Q4" s="168">
        <f>RANK(P4,P:P,1)</f>
        <v>1</v>
      </c>
    </row>
    <row r="5" spans="1:17" ht="25.5" customHeight="1">
      <c r="A5" s="165"/>
      <c r="B5" s="166" t="s">
        <v>151</v>
      </c>
      <c r="C5" s="167">
        <f>IF(ISNA(MATCH($B5,'[1]Divize'!$A:$A,0)),"",INDEX('[1]Divize'!$H:$J,MATCH($B5,'[1]Divize'!$A:$A,0),1))</f>
        <v>5940</v>
      </c>
      <c r="D5" s="167">
        <f>IF(ISNA(MATCH($B5,'[1]Divize'!$A:$A,0)),"",INDEX('[1]Divize'!$H:$J,MATCH($B5,'[1]Divize'!$A:$A,0),2))</f>
        <v>6</v>
      </c>
      <c r="E5" s="167">
        <f>IF(ISNA(MATCH($B5,'[1]Divize'!$A:$A,0)),"",INDEX('[1]Divize'!$H:$J,MATCH($B5,'[1]Divize'!$A:$A,0),3))</f>
        <v>2</v>
      </c>
      <c r="F5" s="167">
        <f>IF(ISNA(MATCH($B5,'[1]Divize'!$A:$A,0)),"",INDEX('[1]Divize'!$Q:$S,MATCH($B5,'[1]Divize'!$A:$A,0),1))</f>
        <v>8820</v>
      </c>
      <c r="G5" s="167">
        <f>IF(ISNA(MATCH($B5,'[1]Divize'!$A:$A,0)),"",INDEX('[1]Divize'!$Q:$S,MATCH($B5,'[1]Divize'!$A:$A,0),2))</f>
        <v>4</v>
      </c>
      <c r="H5" s="167">
        <f>IF(ISNA(MATCH($B5,'[1]Divize'!$A:$A,0)),"",INDEX('[1]Divize'!$Q:$S,MATCH($B5,'[1]Divize'!$A:$A,0),3))</f>
        <v>1</v>
      </c>
      <c r="I5" s="167">
        <f>IF(ISNA(MATCH($B5,Divize!$A:$A,0)),"",INDEX(Divize!$H:$J,MATCH($B5,Divize!$A:$A,0),1))</f>
        <v>14550</v>
      </c>
      <c r="J5" s="167">
        <f>IF(ISNA(MATCH($B5,Divize!$A:$A,0)),"",INDEX(Divize!$H:$J,MATCH($B5,Divize!$A:$A,0),2))</f>
        <v>8</v>
      </c>
      <c r="K5" s="167">
        <f>IF(ISNA(MATCH($B5,Divize!$A:$A,0)),"",INDEX(Divize!$H:$J,MATCH($B5,Divize!$A:$A,0),3))</f>
        <v>3</v>
      </c>
      <c r="L5" s="167">
        <f>IF(ISNA(MATCH($B5,Divize!$A:$A,0)),"",INDEX(Divize!$Q:$S,MATCH($B5,Divize!$A:$A,0),1))</f>
        <v>29410</v>
      </c>
      <c r="M5" s="167">
        <f>IF(ISNA(MATCH($B5,Divize!$A:$A,0)),"",INDEX(Divize!$Q:$S,MATCH($B5,Divize!$A:$A,0),2))</f>
        <v>6</v>
      </c>
      <c r="N5" s="167">
        <f>IF(ISNA(MATCH($B5,Divize!$A:$A,0)),"",INDEX(Divize!$Q:$S,MATCH($B5,Divize!$A:$A,0),3))</f>
        <v>1</v>
      </c>
      <c r="O5" s="167">
        <f>SUM(C5,I5,F5,L5)</f>
        <v>58720</v>
      </c>
      <c r="P5" s="167">
        <f>SUM(D5,J5,G5,M5)</f>
        <v>24</v>
      </c>
      <c r="Q5" s="168">
        <f>RANK(P5,P:P,1)</f>
        <v>2</v>
      </c>
    </row>
    <row r="6" spans="1:17" ht="25.5" customHeight="1">
      <c r="A6" s="165"/>
      <c r="B6" s="166" t="s">
        <v>153</v>
      </c>
      <c r="C6" s="167">
        <f>IF(ISNA(MATCH($B6,'[1]Divize'!$A:$A,0)),"",INDEX('[1]Divize'!$H:$J,MATCH($B6,'[1]Divize'!$A:$A,0),1))</f>
        <v>4020</v>
      </c>
      <c r="D6" s="167">
        <f>IF(ISNA(MATCH($B6,'[1]Divize'!$A:$A,0)),"",INDEX('[1]Divize'!$H:$J,MATCH($B6,'[1]Divize'!$A:$A,0),2))</f>
        <v>8</v>
      </c>
      <c r="E6" s="167">
        <f>IF(ISNA(MATCH($B6,'[1]Divize'!$A:$A,0)),"",INDEX('[1]Divize'!$H:$J,MATCH($B6,'[1]Divize'!$A:$A,0),3))</f>
        <v>3</v>
      </c>
      <c r="F6" s="167">
        <f>IF(ISNA(MATCH($B6,'[1]Divize'!$A:$A,0)),"",INDEX('[1]Divize'!$Q:$S,MATCH($B6,'[1]Divize'!$A:$A,0),1))</f>
        <v>1840</v>
      </c>
      <c r="G6" s="167">
        <f>IF(ISNA(MATCH($B6,'[1]Divize'!$A:$A,0)),"",INDEX('[1]Divize'!$Q:$S,MATCH($B6,'[1]Divize'!$A:$A,0),2))</f>
        <v>10</v>
      </c>
      <c r="H6" s="167">
        <f>IF(ISNA(MATCH($B6,'[1]Divize'!$A:$A,0)),"",INDEX('[1]Divize'!$Q:$S,MATCH($B6,'[1]Divize'!$A:$A,0),3))</f>
        <v>4</v>
      </c>
      <c r="I6" s="167">
        <f>IF(ISNA(MATCH($B6,Divize!$A:$A,0)),"",INDEX(Divize!$H:$J,MATCH($B6,Divize!$A:$A,0),1))</f>
        <v>14680</v>
      </c>
      <c r="J6" s="167">
        <f>IF(ISNA(MATCH($B6,Divize!$A:$A,0)),"",INDEX(Divize!$H:$J,MATCH($B6,Divize!$A:$A,0),2))</f>
        <v>7</v>
      </c>
      <c r="K6" s="167">
        <f>IF(ISNA(MATCH($B6,Divize!$A:$A,0)),"",INDEX(Divize!$H:$J,MATCH($B6,Divize!$A:$A,0),3))</f>
        <v>2</v>
      </c>
      <c r="L6" s="167">
        <f>IF(ISNA(MATCH($B6,Divize!$A:$A,0)),"",INDEX(Divize!$Q:$S,MATCH($B6,Divize!$A:$A,0),1))</f>
        <v>28770</v>
      </c>
      <c r="M6" s="167">
        <f>IF(ISNA(MATCH($B6,Divize!$A:$A,0)),"",INDEX(Divize!$Q:$S,MATCH($B6,Divize!$A:$A,0),2))</f>
        <v>6</v>
      </c>
      <c r="N6" s="167">
        <f>IF(ISNA(MATCH($B6,Divize!$A:$A,0)),"",INDEX(Divize!$Q:$S,MATCH($B6,Divize!$A:$A,0),3))</f>
        <v>1</v>
      </c>
      <c r="O6" s="167">
        <f>SUM(C6,I6,F6,L6)</f>
        <v>49310</v>
      </c>
      <c r="P6" s="167">
        <f>SUM(D6,J6,G6,M6)</f>
        <v>31</v>
      </c>
      <c r="Q6" s="168">
        <f>RANK(P6,P:P,1)</f>
        <v>3</v>
      </c>
    </row>
    <row r="7" spans="1:17" ht="25.5" customHeight="1">
      <c r="A7" s="165"/>
      <c r="B7" s="166" t="s">
        <v>165</v>
      </c>
      <c r="C7" s="167">
        <f>IF(ISNA(MATCH($B7,'[1]Divize'!$A:$A,0)),"",INDEX('[1]Divize'!$H:$J,MATCH($B7,'[1]Divize'!$A:$A,0),1))</f>
        <v>1340</v>
      </c>
      <c r="D7" s="167">
        <f>IF(ISNA(MATCH($B7,'[1]Divize'!$A:$A,0)),"",INDEX('[1]Divize'!$H:$J,MATCH($B7,'[1]Divize'!$A:$A,0),2))</f>
        <v>11</v>
      </c>
      <c r="E7" s="167">
        <f>IF(ISNA(MATCH($B7,'[1]Divize'!$A:$A,0)),"",INDEX('[1]Divize'!$H:$J,MATCH($B7,'[1]Divize'!$A:$A,0),3))</f>
        <v>4</v>
      </c>
      <c r="F7" s="167">
        <f>IF(ISNA(MATCH($B7,'[1]Divize'!$A:$A,0)),"",INDEX('[1]Divize'!$Q:$S,MATCH($B7,'[1]Divize'!$A:$A,0),1))</f>
        <v>3590</v>
      </c>
      <c r="G7" s="167">
        <f>IF(ISNA(MATCH($B7,'[1]Divize'!$A:$A,0)),"",INDEX('[1]Divize'!$Q:$S,MATCH($B7,'[1]Divize'!$A:$A,0),2))</f>
        <v>9</v>
      </c>
      <c r="H7" s="167">
        <f>IF(ISNA(MATCH($B7,'[1]Divize'!$A:$A,0)),"",INDEX('[1]Divize'!$Q:$S,MATCH($B7,'[1]Divize'!$A:$A,0),3))</f>
        <v>3</v>
      </c>
      <c r="I7" s="167">
        <f>IF(ISNA(MATCH($B7,Divize!$A:$A,0)),"",INDEX(Divize!$H:$J,MATCH($B7,Divize!$A:$A,0),1))</f>
        <v>3090</v>
      </c>
      <c r="J7" s="167">
        <f>IF(ISNA(MATCH($B7,Divize!$A:$A,0)),"",INDEX(Divize!$H:$J,MATCH($B7,Divize!$A:$A,0),2))</f>
        <v>12</v>
      </c>
      <c r="K7" s="167">
        <f>IF(ISNA(MATCH($B7,Divize!$A:$A,0)),"",INDEX(Divize!$H:$J,MATCH($B7,Divize!$A:$A,0),3))</f>
        <v>4</v>
      </c>
      <c r="L7" s="167">
        <f>IF(ISNA(MATCH($B7,Divize!$A:$A,0)),"",INDEX(Divize!$Q:$S,MATCH($B7,Divize!$A:$A,0),1))</f>
        <v>3110</v>
      </c>
      <c r="M7" s="167">
        <f>IF(ISNA(MATCH($B7,Divize!$A:$A,0)),"",INDEX(Divize!$Q:$S,MATCH($B7,Divize!$A:$A,0),2))</f>
        <v>12</v>
      </c>
      <c r="N7" s="167">
        <f>IF(ISNA(MATCH($B7,Divize!$A:$A,0)),"",INDEX(Divize!$Q:$S,MATCH($B7,Divize!$A:$A,0),3))</f>
        <v>4</v>
      </c>
      <c r="O7" s="167">
        <f>SUM(C7,I7,F7,L7)</f>
        <v>11130</v>
      </c>
      <c r="P7" s="167">
        <f>SUM(D7,J7,G7,M7)</f>
        <v>44</v>
      </c>
      <c r="Q7" s="168">
        <f>RANK(P7,P:P,1)</f>
        <v>4</v>
      </c>
    </row>
  </sheetData>
  <sheetProtection formatColumns="0" formatRows="0" sort="0" autoFilter="0"/>
  <autoFilter ref="A3:Q4"/>
  <mergeCells count="9">
    <mergeCell ref="B1:B3"/>
    <mergeCell ref="A1:A3"/>
    <mergeCell ref="O1:Q2"/>
    <mergeCell ref="C2:E2"/>
    <mergeCell ref="F2:H2"/>
    <mergeCell ref="C1:H1"/>
    <mergeCell ref="I1:N1"/>
    <mergeCell ref="I2:K2"/>
    <mergeCell ref="L2:N2"/>
  </mergeCells>
  <printOptions horizontalCentered="1"/>
  <pageMargins left="0.4724409448818898" right="0.43307086614173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&amp;C&amp;"Arial,Tučné"&amp;14&amp;A</oddHeader>
    <oddFooter>&amp;L&amp;F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showGridLines="0" view="pageBreakPreview" zoomScaleSheetLayoutView="100" zoomScalePageLayoutView="0" workbookViewId="0" topLeftCell="A1">
      <pane xSplit="4" ySplit="3" topLeftCell="E3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41" sqref="A41:IV57"/>
    </sheetView>
  </sheetViews>
  <sheetFormatPr defaultColWidth="9.00390625" defaultRowHeight="12.75" outlineLevelCol="1"/>
  <cols>
    <col min="1" max="1" width="5.00390625" style="153" bestFit="1" customWidth="1"/>
    <col min="2" max="2" width="18.00390625" style="154" bestFit="1" customWidth="1"/>
    <col min="3" max="3" width="3.75390625" style="154" bestFit="1" customWidth="1"/>
    <col min="4" max="4" width="16.75390625" style="153" bestFit="1" customWidth="1" outlineLevel="1"/>
    <col min="5" max="5" width="6.625" style="153" customWidth="1"/>
    <col min="6" max="6" width="5.25390625" style="153" customWidth="1"/>
    <col min="7" max="7" width="6.625" style="153" customWidth="1" outlineLevel="1"/>
    <col min="8" max="8" width="5.25390625" style="153" customWidth="1" outlineLevel="1"/>
    <col min="9" max="9" width="6.625" style="153" customWidth="1"/>
    <col min="10" max="10" width="5.25390625" style="153" customWidth="1"/>
    <col min="11" max="11" width="6.625" style="153" customWidth="1"/>
    <col min="12" max="12" width="5.25390625" style="153" customWidth="1"/>
    <col min="13" max="13" width="6.625" style="153" customWidth="1"/>
    <col min="14" max="14" width="5.25390625" style="153" customWidth="1"/>
    <col min="15" max="15" width="4.875" style="153" bestFit="1" customWidth="1"/>
    <col min="16" max="16" width="8.625" style="153" bestFit="1" customWidth="1"/>
    <col min="17" max="16384" width="9.125" style="153" customWidth="1"/>
  </cols>
  <sheetData>
    <row r="1" spans="1:16" ht="12.75">
      <c r="A1" s="271" t="s">
        <v>102</v>
      </c>
      <c r="B1" s="271" t="s">
        <v>108</v>
      </c>
      <c r="C1" s="271" t="s">
        <v>47</v>
      </c>
      <c r="D1" s="271" t="s">
        <v>42</v>
      </c>
      <c r="E1" s="272" t="s">
        <v>114</v>
      </c>
      <c r="F1" s="272"/>
      <c r="G1" s="272"/>
      <c r="H1" s="272"/>
      <c r="I1" s="272" t="s">
        <v>115</v>
      </c>
      <c r="J1" s="272"/>
      <c r="K1" s="272"/>
      <c r="L1" s="272"/>
      <c r="M1" s="272" t="s">
        <v>33</v>
      </c>
      <c r="N1" s="274"/>
      <c r="O1" s="274"/>
      <c r="P1" s="274"/>
    </row>
    <row r="2" spans="1:16" s="154" customFormat="1" ht="12.75" customHeight="1">
      <c r="A2" s="271"/>
      <c r="B2" s="271"/>
      <c r="C2" s="271"/>
      <c r="D2" s="271"/>
      <c r="E2" s="273" t="s">
        <v>26</v>
      </c>
      <c r="F2" s="273"/>
      <c r="G2" s="273" t="s">
        <v>27</v>
      </c>
      <c r="H2" s="273"/>
      <c r="I2" s="273" t="s">
        <v>26</v>
      </c>
      <c r="J2" s="273"/>
      <c r="K2" s="273" t="s">
        <v>27</v>
      </c>
      <c r="L2" s="273"/>
      <c r="M2" s="273" t="s">
        <v>107</v>
      </c>
      <c r="N2" s="273"/>
      <c r="O2" s="275" t="s">
        <v>109</v>
      </c>
      <c r="P2" s="275" t="s">
        <v>110</v>
      </c>
    </row>
    <row r="3" spans="1:16" s="154" customFormat="1" ht="12.75">
      <c r="A3" s="271"/>
      <c r="B3" s="271"/>
      <c r="C3" s="271"/>
      <c r="D3" s="271"/>
      <c r="E3" s="155" t="s">
        <v>1</v>
      </c>
      <c r="F3" s="155" t="s">
        <v>46</v>
      </c>
      <c r="G3" s="155" t="s">
        <v>1</v>
      </c>
      <c r="H3" s="155" t="s">
        <v>46</v>
      </c>
      <c r="I3" s="155" t="s">
        <v>1</v>
      </c>
      <c r="J3" s="155" t="s">
        <v>46</v>
      </c>
      <c r="K3" s="155" t="s">
        <v>1</v>
      </c>
      <c r="L3" s="155" t="s">
        <v>46</v>
      </c>
      <c r="M3" s="155" t="s">
        <v>1</v>
      </c>
      <c r="N3" s="155" t="s">
        <v>46</v>
      </c>
      <c r="O3" s="275"/>
      <c r="P3" s="275"/>
    </row>
    <row r="4" spans="1:16" s="159" customFormat="1" ht="15.75">
      <c r="A4" s="156"/>
      <c r="B4" s="157"/>
      <c r="C4" s="157"/>
      <c r="D4" s="160"/>
      <c r="E4" s="156">
        <f>IF(ISNA(MATCH($A4,'[1]Výsledková listina'!$B:$B,0)),"",INDEX('[1]Výsledková listina'!$H:$I,MATCH($A4,'[1]Výsledková listina'!$B:$B,0),1))</f>
      </c>
      <c r="F4" s="156">
        <f>IF(ISNA(MATCH($A4,'[1]Výsledková listina'!$B:$B,0)),"",INDEX('[1]Výsledková listina'!$H:$I,MATCH($A4,'[1]Výsledková listina'!$B:$B,0),2))</f>
      </c>
      <c r="G4" s="156">
        <f>IF(ISNA(MATCH($A4,'[1]Výsledková listina'!$B:$B,0)),"",INDEX('[1]Výsledková listina'!$L:$M,MATCH($A4,'[1]Výsledková listina'!$B:$B,0),1))</f>
      </c>
      <c r="H4" s="156">
        <f>IF(ISNA(MATCH($A4,'[1]Výsledková listina'!$B:$B,0)),"",INDEX('[1]Výsledková listina'!$L:$M,MATCH($A4,'[1]Výsledková listina'!$B:$B,0),2))</f>
      </c>
      <c r="I4" s="156">
        <f>IF(ISNA(MATCH($A4,'Výsledková listina'!$B:$B,0)),"",INDEX('Výsledková listina'!$H:$I,MATCH($A4,'Výsledková listina'!$B:$B,0),1))</f>
      </c>
      <c r="J4" s="156">
        <f>IF(ISNA(MATCH($A4,'Výsledková listina'!$B:$B,0)),"",INDEX('Výsledková listina'!$H:$I,MATCH($A4,'Výsledková listina'!$B:$B,0),2))</f>
      </c>
      <c r="K4" s="156">
        <f>IF(ISNA(MATCH($A4,'Výsledková listina'!$B:$B,0)),"",INDEX('Výsledková listina'!$L:$M,MATCH($A4,'Výsledková listina'!$B:$B,0),1))</f>
      </c>
      <c r="L4" s="156">
        <f>IF(ISNA(MATCH($A4,'Výsledková listina'!$B:$B,0)),"",INDEX('Výsledková listina'!$L:$M,MATCH($A4,'Výsledková listina'!$B:$B,0),2))</f>
      </c>
      <c r="M4" s="156">
        <f aca="true" t="shared" si="0" ref="M4:M30">IF(O4&lt;1,"",SUM(E4,G4,I4,K4))</f>
      </c>
      <c r="N4" s="156">
        <f aca="true" t="shared" si="1" ref="N4:N30">IF(O4&lt;1,"",SUM(F4,H4,J4,L4))</f>
      </c>
      <c r="O4" s="156">
        <f aca="true" t="shared" si="2" ref="O4:O30">IF(ISBLANK($B4),0,COUNT(E4,G4,I4,K4))</f>
        <v>0</v>
      </c>
      <c r="P4" s="158">
        <f aca="true" t="shared" si="3" ref="P4:P30">IF(O4&lt;1,"",IF(ISTEXT(P3),1,P3+1))</f>
      </c>
    </row>
    <row r="5" spans="1:16" s="159" customFormat="1" ht="15.75">
      <c r="A5" s="156"/>
      <c r="B5" s="157"/>
      <c r="C5" s="157"/>
      <c r="D5" s="156"/>
      <c r="E5" s="156">
        <f>IF(ISNA(MATCH($A5,'[1]Výsledková listina'!$B:$B,0)),"",INDEX('[1]Výsledková listina'!$H:$I,MATCH($A5,'[1]Výsledková listina'!$B:$B,0),1))</f>
      </c>
      <c r="F5" s="156">
        <f>IF(ISNA(MATCH($A5,'[1]Výsledková listina'!$B:$B,0)),"",INDEX('[1]Výsledková listina'!$H:$I,MATCH($A5,'[1]Výsledková listina'!$B:$B,0),2))</f>
      </c>
      <c r="G5" s="156">
        <f>IF(ISNA(MATCH($A5,'[1]Výsledková listina'!$B:$B,0)),"",INDEX('[1]Výsledková listina'!$L:$M,MATCH($A5,'[1]Výsledková listina'!$B:$B,0),1))</f>
      </c>
      <c r="H5" s="156">
        <f>IF(ISNA(MATCH($A5,'[1]Výsledková listina'!$B:$B,0)),"",INDEX('[1]Výsledková listina'!$L:$M,MATCH($A5,'[1]Výsledková listina'!$B:$B,0),2))</f>
      </c>
      <c r="I5" s="156">
        <f>IF(ISNA(MATCH($A5,'Výsledková listina'!$B:$B,0)),"",INDEX('Výsledková listina'!$H:$I,MATCH($A5,'Výsledková listina'!$B:$B,0),1))</f>
      </c>
      <c r="J5" s="156">
        <f>IF(ISNA(MATCH($A5,'Výsledková listina'!$B:$B,0)),"",INDEX('Výsledková listina'!$H:$I,MATCH($A5,'Výsledková listina'!$B:$B,0),2))</f>
      </c>
      <c r="K5" s="156">
        <f>IF(ISNA(MATCH($A5,'Výsledková listina'!$B:$B,0)),"",INDEX('Výsledková listina'!$L:$M,MATCH($A5,'Výsledková listina'!$B:$B,0),1))</f>
      </c>
      <c r="L5" s="156">
        <f>IF(ISNA(MATCH($A5,'Výsledková listina'!$B:$B,0)),"",INDEX('Výsledková listina'!$L:$M,MATCH($A5,'Výsledková listina'!$B:$B,0),2))</f>
      </c>
      <c r="M5" s="156">
        <f t="shared" si="0"/>
      </c>
      <c r="N5" s="156">
        <f t="shared" si="1"/>
      </c>
      <c r="O5" s="156">
        <f t="shared" si="2"/>
        <v>0</v>
      </c>
      <c r="P5" s="158">
        <f t="shared" si="3"/>
      </c>
    </row>
    <row r="6" spans="1:16" s="159" customFormat="1" ht="15.75">
      <c r="A6" s="156"/>
      <c r="B6" s="157"/>
      <c r="C6" s="157"/>
      <c r="D6" s="156"/>
      <c r="E6" s="156">
        <f>IF(ISNA(MATCH($A6,'[1]Výsledková listina'!$B:$B,0)),"",INDEX('[1]Výsledková listina'!$H:$I,MATCH($A6,'[1]Výsledková listina'!$B:$B,0),1))</f>
      </c>
      <c r="F6" s="156">
        <f>IF(ISNA(MATCH($A6,'[1]Výsledková listina'!$B:$B,0)),"",INDEX('[1]Výsledková listina'!$H:$I,MATCH($A6,'[1]Výsledková listina'!$B:$B,0),2))</f>
      </c>
      <c r="G6" s="156">
        <f>IF(ISNA(MATCH($A6,'[1]Výsledková listina'!$B:$B,0)),"",INDEX('[1]Výsledková listina'!$L:$M,MATCH($A6,'[1]Výsledková listina'!$B:$B,0),1))</f>
      </c>
      <c r="H6" s="156">
        <f>IF(ISNA(MATCH($A6,'[1]Výsledková listina'!$B:$B,0)),"",INDEX('[1]Výsledková listina'!$L:$M,MATCH($A6,'[1]Výsledková listina'!$B:$B,0),2))</f>
      </c>
      <c r="I6" s="156">
        <f>IF(ISNA(MATCH($A6,'Výsledková listina'!$B:$B,0)),"",INDEX('Výsledková listina'!$H:$I,MATCH($A6,'Výsledková listina'!$B:$B,0),1))</f>
      </c>
      <c r="J6" s="156">
        <f>IF(ISNA(MATCH($A6,'Výsledková listina'!$B:$B,0)),"",INDEX('Výsledková listina'!$H:$I,MATCH($A6,'Výsledková listina'!$B:$B,0),2))</f>
      </c>
      <c r="K6" s="156">
        <f>IF(ISNA(MATCH($A6,'Výsledková listina'!$B:$B,0)),"",INDEX('Výsledková listina'!$L:$M,MATCH($A6,'Výsledková listina'!$B:$B,0),1))</f>
      </c>
      <c r="L6" s="156">
        <f>IF(ISNA(MATCH($A6,'Výsledková listina'!$B:$B,0)),"",INDEX('Výsledková listina'!$L:$M,MATCH($A6,'Výsledková listina'!$B:$B,0),2))</f>
      </c>
      <c r="M6" s="156">
        <f t="shared" si="0"/>
      </c>
      <c r="N6" s="156">
        <f t="shared" si="1"/>
      </c>
      <c r="O6" s="156">
        <f t="shared" si="2"/>
        <v>0</v>
      </c>
      <c r="P6" s="158">
        <f t="shared" si="3"/>
      </c>
    </row>
    <row r="7" spans="1:16" s="159" customFormat="1" ht="15.75">
      <c r="A7" s="156"/>
      <c r="B7" s="157"/>
      <c r="C7" s="157"/>
      <c r="D7" s="156"/>
      <c r="E7" s="156">
        <f>IF(ISNA(MATCH($A7,'[1]Výsledková listina'!$B:$B,0)),"",INDEX('[1]Výsledková listina'!$H:$I,MATCH($A7,'[1]Výsledková listina'!$B:$B,0),1))</f>
      </c>
      <c r="F7" s="156">
        <f>IF(ISNA(MATCH($A7,'[1]Výsledková listina'!$B:$B,0)),"",INDEX('[1]Výsledková listina'!$H:$I,MATCH($A7,'[1]Výsledková listina'!$B:$B,0),2))</f>
      </c>
      <c r="G7" s="156">
        <f>IF(ISNA(MATCH($A7,'[1]Výsledková listina'!$B:$B,0)),"",INDEX('[1]Výsledková listina'!$L:$M,MATCH($A7,'[1]Výsledková listina'!$B:$B,0),1))</f>
      </c>
      <c r="H7" s="156">
        <f>IF(ISNA(MATCH($A7,'[1]Výsledková listina'!$B:$B,0)),"",INDEX('[1]Výsledková listina'!$L:$M,MATCH($A7,'[1]Výsledková listina'!$B:$B,0),2))</f>
      </c>
      <c r="I7" s="156">
        <f>IF(ISNA(MATCH($A7,'Výsledková listina'!$B:$B,0)),"",INDEX('Výsledková listina'!$H:$I,MATCH($A7,'Výsledková listina'!$B:$B,0),1))</f>
      </c>
      <c r="J7" s="156">
        <f>IF(ISNA(MATCH($A7,'Výsledková listina'!$B:$B,0)),"",INDEX('Výsledková listina'!$H:$I,MATCH($A7,'Výsledková listina'!$B:$B,0),2))</f>
      </c>
      <c r="K7" s="156">
        <f>IF(ISNA(MATCH($A7,'Výsledková listina'!$B:$B,0)),"",INDEX('Výsledková listina'!$L:$M,MATCH($A7,'Výsledková listina'!$B:$B,0),1))</f>
      </c>
      <c r="L7" s="156">
        <f>IF(ISNA(MATCH($A7,'Výsledková listina'!$B:$B,0)),"",INDEX('Výsledková listina'!$L:$M,MATCH($A7,'Výsledková listina'!$B:$B,0),2))</f>
      </c>
      <c r="M7" s="156">
        <f t="shared" si="0"/>
      </c>
      <c r="N7" s="156">
        <f t="shared" si="1"/>
      </c>
      <c r="O7" s="156">
        <f t="shared" si="2"/>
        <v>0</v>
      </c>
      <c r="P7" s="158">
        <f t="shared" si="3"/>
      </c>
    </row>
    <row r="8" spans="1:16" s="159" customFormat="1" ht="15.75">
      <c r="A8" s="156"/>
      <c r="B8" s="157"/>
      <c r="C8" s="157"/>
      <c r="D8" s="156"/>
      <c r="E8" s="156">
        <f>IF(ISNA(MATCH($A8,'[1]Výsledková listina'!$B:$B,0)),"",INDEX('[1]Výsledková listina'!$H:$I,MATCH($A8,'[1]Výsledková listina'!$B:$B,0),1))</f>
      </c>
      <c r="F8" s="156">
        <f>IF(ISNA(MATCH($A8,'[1]Výsledková listina'!$B:$B,0)),"",INDEX('[1]Výsledková listina'!$H:$I,MATCH($A8,'[1]Výsledková listina'!$B:$B,0),2))</f>
      </c>
      <c r="G8" s="156">
        <f>IF(ISNA(MATCH($A8,'[1]Výsledková listina'!$B:$B,0)),"",INDEX('[1]Výsledková listina'!$L:$M,MATCH($A8,'[1]Výsledková listina'!$B:$B,0),1))</f>
      </c>
      <c r="H8" s="156">
        <f>IF(ISNA(MATCH($A8,'[1]Výsledková listina'!$B:$B,0)),"",INDEX('[1]Výsledková listina'!$L:$M,MATCH($A8,'[1]Výsledková listina'!$B:$B,0),2))</f>
      </c>
      <c r="I8" s="156">
        <f>IF(ISNA(MATCH($A8,'Výsledková listina'!$B:$B,0)),"",INDEX('Výsledková listina'!$H:$I,MATCH($A8,'Výsledková listina'!$B:$B,0),1))</f>
      </c>
      <c r="J8" s="156">
        <f>IF(ISNA(MATCH($A8,'Výsledková listina'!$B:$B,0)),"",INDEX('Výsledková listina'!$H:$I,MATCH($A8,'Výsledková listina'!$B:$B,0),2))</f>
      </c>
      <c r="K8" s="156">
        <f>IF(ISNA(MATCH($A8,'Výsledková listina'!$B:$B,0)),"",INDEX('Výsledková listina'!$L:$M,MATCH($A8,'Výsledková listina'!$B:$B,0),1))</f>
      </c>
      <c r="L8" s="156">
        <f>IF(ISNA(MATCH($A8,'Výsledková listina'!$B:$B,0)),"",INDEX('Výsledková listina'!$L:$M,MATCH($A8,'Výsledková listina'!$B:$B,0),2))</f>
      </c>
      <c r="M8" s="156">
        <f t="shared" si="0"/>
      </c>
      <c r="N8" s="156">
        <f t="shared" si="1"/>
      </c>
      <c r="O8" s="156">
        <f t="shared" si="2"/>
        <v>0</v>
      </c>
      <c r="P8" s="158">
        <f t="shared" si="3"/>
      </c>
    </row>
    <row r="9" spans="1:16" s="159" customFormat="1" ht="15.75">
      <c r="A9" s="156"/>
      <c r="B9" s="157"/>
      <c r="C9" s="157"/>
      <c r="D9" s="156"/>
      <c r="E9" s="156">
        <f>IF(ISNA(MATCH($A9,'[1]Výsledková listina'!$B:$B,0)),"",INDEX('[1]Výsledková listina'!$H:$I,MATCH($A9,'[1]Výsledková listina'!$B:$B,0),1))</f>
      </c>
      <c r="F9" s="156">
        <f>IF(ISNA(MATCH($A9,'[1]Výsledková listina'!$B:$B,0)),"",INDEX('[1]Výsledková listina'!$H:$I,MATCH($A9,'[1]Výsledková listina'!$B:$B,0),2))</f>
      </c>
      <c r="G9" s="156">
        <f>IF(ISNA(MATCH($A9,'[1]Výsledková listina'!$B:$B,0)),"",INDEX('[1]Výsledková listina'!$L:$M,MATCH($A9,'[1]Výsledková listina'!$B:$B,0),1))</f>
      </c>
      <c r="H9" s="156">
        <f>IF(ISNA(MATCH($A9,'[1]Výsledková listina'!$B:$B,0)),"",INDEX('[1]Výsledková listina'!$L:$M,MATCH($A9,'[1]Výsledková listina'!$B:$B,0),2))</f>
      </c>
      <c r="I9" s="156">
        <f>IF(ISNA(MATCH($A9,'Výsledková listina'!$B:$B,0)),"",INDEX('Výsledková listina'!$H:$I,MATCH($A9,'Výsledková listina'!$B:$B,0),1))</f>
      </c>
      <c r="J9" s="156">
        <f>IF(ISNA(MATCH($A9,'Výsledková listina'!$B:$B,0)),"",INDEX('Výsledková listina'!$H:$I,MATCH($A9,'Výsledková listina'!$B:$B,0),2))</f>
      </c>
      <c r="K9" s="156">
        <f>IF(ISNA(MATCH($A9,'Výsledková listina'!$B:$B,0)),"",INDEX('Výsledková listina'!$L:$M,MATCH($A9,'Výsledková listina'!$B:$B,0),1))</f>
      </c>
      <c r="L9" s="156">
        <f>IF(ISNA(MATCH($A9,'Výsledková listina'!$B:$B,0)),"",INDEX('Výsledková listina'!$L:$M,MATCH($A9,'Výsledková listina'!$B:$B,0),2))</f>
      </c>
      <c r="M9" s="156">
        <f t="shared" si="0"/>
      </c>
      <c r="N9" s="156">
        <f t="shared" si="1"/>
      </c>
      <c r="O9" s="156">
        <f t="shared" si="2"/>
        <v>0</v>
      </c>
      <c r="P9" s="158">
        <f t="shared" si="3"/>
      </c>
    </row>
    <row r="10" spans="1:16" s="159" customFormat="1" ht="15.75">
      <c r="A10" s="156"/>
      <c r="B10" s="157"/>
      <c r="C10" s="157"/>
      <c r="D10" s="156"/>
      <c r="E10" s="156">
        <f>IF(ISNA(MATCH($A10,'[1]Výsledková listina'!$B:$B,0)),"",INDEX('[1]Výsledková listina'!$H:$I,MATCH($A10,'[1]Výsledková listina'!$B:$B,0),1))</f>
      </c>
      <c r="F10" s="156">
        <f>IF(ISNA(MATCH($A10,'[1]Výsledková listina'!$B:$B,0)),"",INDEX('[1]Výsledková listina'!$H:$I,MATCH($A10,'[1]Výsledková listina'!$B:$B,0),2))</f>
      </c>
      <c r="G10" s="156">
        <f>IF(ISNA(MATCH($A10,'[1]Výsledková listina'!$B:$B,0)),"",INDEX('[1]Výsledková listina'!$L:$M,MATCH($A10,'[1]Výsledková listina'!$B:$B,0),1))</f>
      </c>
      <c r="H10" s="156">
        <f>IF(ISNA(MATCH($A10,'[1]Výsledková listina'!$B:$B,0)),"",INDEX('[1]Výsledková listina'!$L:$M,MATCH($A10,'[1]Výsledková listina'!$B:$B,0),2))</f>
      </c>
      <c r="I10" s="156">
        <f>IF(ISNA(MATCH($A10,'Výsledková listina'!$B:$B,0)),"",INDEX('Výsledková listina'!$H:$I,MATCH($A10,'Výsledková listina'!$B:$B,0),1))</f>
      </c>
      <c r="J10" s="156">
        <f>IF(ISNA(MATCH($A10,'Výsledková listina'!$B:$B,0)),"",INDEX('Výsledková listina'!$H:$I,MATCH($A10,'Výsledková listina'!$B:$B,0),2))</f>
      </c>
      <c r="K10" s="156">
        <f>IF(ISNA(MATCH($A10,'Výsledková listina'!$B:$B,0)),"",INDEX('Výsledková listina'!$L:$M,MATCH($A10,'Výsledková listina'!$B:$B,0),1))</f>
      </c>
      <c r="L10" s="156">
        <f>IF(ISNA(MATCH($A10,'Výsledková listina'!$B:$B,0)),"",INDEX('Výsledková listina'!$L:$M,MATCH($A10,'Výsledková listina'!$B:$B,0),2))</f>
      </c>
      <c r="M10" s="156">
        <f t="shared" si="0"/>
      </c>
      <c r="N10" s="156">
        <f t="shared" si="1"/>
      </c>
      <c r="O10" s="156">
        <f t="shared" si="2"/>
        <v>0</v>
      </c>
      <c r="P10" s="158">
        <f t="shared" si="3"/>
      </c>
    </row>
    <row r="11" spans="1:16" s="159" customFormat="1" ht="15.75">
      <c r="A11" s="156"/>
      <c r="B11" s="157"/>
      <c r="C11" s="157"/>
      <c r="D11" s="156"/>
      <c r="E11" s="156">
        <f>IF(ISNA(MATCH($A11,'[1]Výsledková listina'!$B:$B,0)),"",INDEX('[1]Výsledková listina'!$H:$I,MATCH($A11,'[1]Výsledková listina'!$B:$B,0),1))</f>
      </c>
      <c r="F11" s="156">
        <f>IF(ISNA(MATCH($A11,'[1]Výsledková listina'!$B:$B,0)),"",INDEX('[1]Výsledková listina'!$H:$I,MATCH($A11,'[1]Výsledková listina'!$B:$B,0),2))</f>
      </c>
      <c r="G11" s="156">
        <f>IF(ISNA(MATCH($A11,'[1]Výsledková listina'!$B:$B,0)),"",INDEX('[1]Výsledková listina'!$L:$M,MATCH($A11,'[1]Výsledková listina'!$B:$B,0),1))</f>
      </c>
      <c r="H11" s="156">
        <f>IF(ISNA(MATCH($A11,'[1]Výsledková listina'!$B:$B,0)),"",INDEX('[1]Výsledková listina'!$L:$M,MATCH($A11,'[1]Výsledková listina'!$B:$B,0),2))</f>
      </c>
      <c r="I11" s="156">
        <f>IF(ISNA(MATCH($A11,'Výsledková listina'!$B:$B,0)),"",INDEX('Výsledková listina'!$H:$I,MATCH($A11,'Výsledková listina'!$B:$B,0),1))</f>
      </c>
      <c r="J11" s="156">
        <f>IF(ISNA(MATCH($A11,'Výsledková listina'!$B:$B,0)),"",INDEX('Výsledková listina'!$H:$I,MATCH($A11,'Výsledková listina'!$B:$B,0),2))</f>
      </c>
      <c r="K11" s="156">
        <f>IF(ISNA(MATCH($A11,'Výsledková listina'!$B:$B,0)),"",INDEX('Výsledková listina'!$L:$M,MATCH($A11,'Výsledková listina'!$B:$B,0),1))</f>
      </c>
      <c r="L11" s="156">
        <f>IF(ISNA(MATCH($A11,'Výsledková listina'!$B:$B,0)),"",INDEX('Výsledková listina'!$L:$M,MATCH($A11,'Výsledková listina'!$B:$B,0),2))</f>
      </c>
      <c r="M11" s="156">
        <f t="shared" si="0"/>
      </c>
      <c r="N11" s="156">
        <f t="shared" si="1"/>
      </c>
      <c r="O11" s="156">
        <f t="shared" si="2"/>
        <v>0</v>
      </c>
      <c r="P11" s="158">
        <f t="shared" si="3"/>
      </c>
    </row>
    <row r="12" spans="1:16" s="159" customFormat="1" ht="15.75">
      <c r="A12" s="156"/>
      <c r="B12" s="157"/>
      <c r="C12" s="157"/>
      <c r="D12" s="156"/>
      <c r="E12" s="156">
        <f>IF(ISNA(MATCH($A12,'[1]Výsledková listina'!$B:$B,0)),"",INDEX('[1]Výsledková listina'!$H:$I,MATCH($A12,'[1]Výsledková listina'!$B:$B,0),1))</f>
      </c>
      <c r="F12" s="156">
        <f>IF(ISNA(MATCH($A12,'[1]Výsledková listina'!$B:$B,0)),"",INDEX('[1]Výsledková listina'!$H:$I,MATCH($A12,'[1]Výsledková listina'!$B:$B,0),2))</f>
      </c>
      <c r="G12" s="156">
        <f>IF(ISNA(MATCH($A12,'[1]Výsledková listina'!$B:$B,0)),"",INDEX('[1]Výsledková listina'!$L:$M,MATCH($A12,'[1]Výsledková listina'!$B:$B,0),1))</f>
      </c>
      <c r="H12" s="156">
        <f>IF(ISNA(MATCH($A12,'[1]Výsledková listina'!$B:$B,0)),"",INDEX('[1]Výsledková listina'!$L:$M,MATCH($A12,'[1]Výsledková listina'!$B:$B,0),2))</f>
      </c>
      <c r="I12" s="156">
        <f>IF(ISNA(MATCH($A12,'Výsledková listina'!$B:$B,0)),"",INDEX('Výsledková listina'!$H:$I,MATCH($A12,'Výsledková listina'!$B:$B,0),1))</f>
      </c>
      <c r="J12" s="156">
        <f>IF(ISNA(MATCH($A12,'Výsledková listina'!$B:$B,0)),"",INDEX('Výsledková listina'!$H:$I,MATCH($A12,'Výsledková listina'!$B:$B,0),2))</f>
      </c>
      <c r="K12" s="156">
        <f>IF(ISNA(MATCH($A12,'Výsledková listina'!$B:$B,0)),"",INDEX('Výsledková listina'!$L:$M,MATCH($A12,'Výsledková listina'!$B:$B,0),1))</f>
      </c>
      <c r="L12" s="156">
        <f>IF(ISNA(MATCH($A12,'Výsledková listina'!$B:$B,0)),"",INDEX('Výsledková listina'!$L:$M,MATCH($A12,'Výsledková listina'!$B:$B,0),2))</f>
      </c>
      <c r="M12" s="156">
        <f t="shared" si="0"/>
      </c>
      <c r="N12" s="156">
        <f t="shared" si="1"/>
      </c>
      <c r="O12" s="156">
        <f t="shared" si="2"/>
        <v>0</v>
      </c>
      <c r="P12" s="158">
        <f t="shared" si="3"/>
      </c>
    </row>
    <row r="13" spans="1:16" s="159" customFormat="1" ht="15.75">
      <c r="A13" s="156"/>
      <c r="B13" s="157"/>
      <c r="C13" s="157"/>
      <c r="D13" s="156"/>
      <c r="E13" s="156">
        <f>IF(ISNA(MATCH($A13,'[1]Výsledková listina'!$B:$B,0)),"",INDEX('[1]Výsledková listina'!$H:$I,MATCH($A13,'[1]Výsledková listina'!$B:$B,0),1))</f>
      </c>
      <c r="F13" s="156">
        <f>IF(ISNA(MATCH($A13,'[1]Výsledková listina'!$B:$B,0)),"",INDEX('[1]Výsledková listina'!$H:$I,MATCH($A13,'[1]Výsledková listina'!$B:$B,0),2))</f>
      </c>
      <c r="G13" s="156">
        <f>IF(ISNA(MATCH($A13,'[1]Výsledková listina'!$B:$B,0)),"",INDEX('[1]Výsledková listina'!$L:$M,MATCH($A13,'[1]Výsledková listina'!$B:$B,0),1))</f>
      </c>
      <c r="H13" s="156">
        <f>IF(ISNA(MATCH($A13,'[1]Výsledková listina'!$B:$B,0)),"",INDEX('[1]Výsledková listina'!$L:$M,MATCH($A13,'[1]Výsledková listina'!$B:$B,0),2))</f>
      </c>
      <c r="I13" s="156">
        <f>IF(ISNA(MATCH($A13,'Výsledková listina'!$B:$B,0)),"",INDEX('Výsledková listina'!$H:$I,MATCH($A13,'Výsledková listina'!$B:$B,0),1))</f>
      </c>
      <c r="J13" s="156">
        <f>IF(ISNA(MATCH($A13,'Výsledková listina'!$B:$B,0)),"",INDEX('Výsledková listina'!$H:$I,MATCH($A13,'Výsledková listina'!$B:$B,0),2))</f>
      </c>
      <c r="K13" s="156">
        <f>IF(ISNA(MATCH($A13,'Výsledková listina'!$B:$B,0)),"",INDEX('Výsledková listina'!$L:$M,MATCH($A13,'Výsledková listina'!$B:$B,0),1))</f>
      </c>
      <c r="L13" s="156">
        <f>IF(ISNA(MATCH($A13,'Výsledková listina'!$B:$B,0)),"",INDEX('Výsledková listina'!$L:$M,MATCH($A13,'Výsledková listina'!$B:$B,0),2))</f>
      </c>
      <c r="M13" s="156">
        <f t="shared" si="0"/>
      </c>
      <c r="N13" s="156">
        <f t="shared" si="1"/>
      </c>
      <c r="O13" s="156">
        <f t="shared" si="2"/>
        <v>0</v>
      </c>
      <c r="P13" s="158">
        <f t="shared" si="3"/>
      </c>
    </row>
    <row r="14" spans="1:16" s="159" customFormat="1" ht="15.75">
      <c r="A14" s="156"/>
      <c r="B14" s="157"/>
      <c r="C14" s="157"/>
      <c r="D14" s="156"/>
      <c r="E14" s="156">
        <f>IF(ISNA(MATCH($A14,'[1]Výsledková listina'!$B:$B,0)),"",INDEX('[1]Výsledková listina'!$H:$I,MATCH($A14,'[1]Výsledková listina'!$B:$B,0),1))</f>
      </c>
      <c r="F14" s="156">
        <f>IF(ISNA(MATCH($A14,'[1]Výsledková listina'!$B:$B,0)),"",INDEX('[1]Výsledková listina'!$H:$I,MATCH($A14,'[1]Výsledková listina'!$B:$B,0),2))</f>
      </c>
      <c r="G14" s="156">
        <f>IF(ISNA(MATCH($A14,'[1]Výsledková listina'!$B:$B,0)),"",INDEX('[1]Výsledková listina'!$L:$M,MATCH($A14,'[1]Výsledková listina'!$B:$B,0),1))</f>
      </c>
      <c r="H14" s="156">
        <f>IF(ISNA(MATCH($A14,'[1]Výsledková listina'!$B:$B,0)),"",INDEX('[1]Výsledková listina'!$L:$M,MATCH($A14,'[1]Výsledková listina'!$B:$B,0),2))</f>
      </c>
      <c r="I14" s="156">
        <f>IF(ISNA(MATCH($A14,'Výsledková listina'!$B:$B,0)),"",INDEX('Výsledková listina'!$H:$I,MATCH($A14,'Výsledková listina'!$B:$B,0),1))</f>
      </c>
      <c r="J14" s="156">
        <f>IF(ISNA(MATCH($A14,'Výsledková listina'!$B:$B,0)),"",INDEX('Výsledková listina'!$H:$I,MATCH($A14,'Výsledková listina'!$B:$B,0),2))</f>
      </c>
      <c r="K14" s="156">
        <f>IF(ISNA(MATCH($A14,'Výsledková listina'!$B:$B,0)),"",INDEX('Výsledková listina'!$L:$M,MATCH($A14,'Výsledková listina'!$B:$B,0),1))</f>
      </c>
      <c r="L14" s="156">
        <f>IF(ISNA(MATCH($A14,'Výsledková listina'!$B:$B,0)),"",INDEX('Výsledková listina'!$L:$M,MATCH($A14,'Výsledková listina'!$B:$B,0),2))</f>
      </c>
      <c r="M14" s="156">
        <f t="shared" si="0"/>
      </c>
      <c r="N14" s="156">
        <f t="shared" si="1"/>
      </c>
      <c r="O14" s="156">
        <f t="shared" si="2"/>
        <v>0</v>
      </c>
      <c r="P14" s="158">
        <f t="shared" si="3"/>
      </c>
    </row>
    <row r="15" spans="1:16" s="159" customFormat="1" ht="15.75">
      <c r="A15" s="156"/>
      <c r="B15" s="157"/>
      <c r="C15" s="157"/>
      <c r="D15" s="156"/>
      <c r="E15" s="156">
        <f>IF(ISNA(MATCH($A15,'[1]Výsledková listina'!$B:$B,0)),"",INDEX('[1]Výsledková listina'!$H:$I,MATCH($A15,'[1]Výsledková listina'!$B:$B,0),1))</f>
      </c>
      <c r="F15" s="156">
        <f>IF(ISNA(MATCH($A15,'[1]Výsledková listina'!$B:$B,0)),"",INDEX('[1]Výsledková listina'!$H:$I,MATCH($A15,'[1]Výsledková listina'!$B:$B,0),2))</f>
      </c>
      <c r="G15" s="156">
        <f>IF(ISNA(MATCH($A15,'[1]Výsledková listina'!$B:$B,0)),"",INDEX('[1]Výsledková listina'!$L:$M,MATCH($A15,'[1]Výsledková listina'!$B:$B,0),1))</f>
      </c>
      <c r="H15" s="156">
        <f>IF(ISNA(MATCH($A15,'[1]Výsledková listina'!$B:$B,0)),"",INDEX('[1]Výsledková listina'!$L:$M,MATCH($A15,'[1]Výsledková listina'!$B:$B,0),2))</f>
      </c>
      <c r="I15" s="156">
        <f>IF(ISNA(MATCH($A15,'Výsledková listina'!$B:$B,0)),"",INDEX('Výsledková listina'!$H:$I,MATCH($A15,'Výsledková listina'!$B:$B,0),1))</f>
      </c>
      <c r="J15" s="156">
        <f>IF(ISNA(MATCH($A15,'Výsledková listina'!$B:$B,0)),"",INDEX('Výsledková listina'!$H:$I,MATCH($A15,'Výsledková listina'!$B:$B,0),2))</f>
      </c>
      <c r="K15" s="156">
        <f>IF(ISNA(MATCH($A15,'Výsledková listina'!$B:$B,0)),"",INDEX('Výsledková listina'!$L:$M,MATCH($A15,'Výsledková listina'!$B:$B,0),1))</f>
      </c>
      <c r="L15" s="156">
        <f>IF(ISNA(MATCH($A15,'Výsledková listina'!$B:$B,0)),"",INDEX('Výsledková listina'!$L:$M,MATCH($A15,'Výsledková listina'!$B:$B,0),2))</f>
      </c>
      <c r="M15" s="156">
        <f t="shared" si="0"/>
      </c>
      <c r="N15" s="156">
        <f t="shared" si="1"/>
      </c>
      <c r="O15" s="156">
        <f t="shared" si="2"/>
        <v>0</v>
      </c>
      <c r="P15" s="158">
        <f t="shared" si="3"/>
      </c>
    </row>
    <row r="16" spans="1:16" s="159" customFormat="1" ht="15.75">
      <c r="A16" s="156"/>
      <c r="B16" s="157"/>
      <c r="C16" s="157"/>
      <c r="D16" s="156"/>
      <c r="E16" s="156">
        <f>IF(ISNA(MATCH($A16,'[1]Výsledková listina'!$B:$B,0)),"",INDEX('[1]Výsledková listina'!$H:$I,MATCH($A16,'[1]Výsledková listina'!$B:$B,0),1))</f>
      </c>
      <c r="F16" s="156">
        <f>IF(ISNA(MATCH($A16,'[1]Výsledková listina'!$B:$B,0)),"",INDEX('[1]Výsledková listina'!$H:$I,MATCH($A16,'[1]Výsledková listina'!$B:$B,0),2))</f>
      </c>
      <c r="G16" s="156">
        <f>IF(ISNA(MATCH($A16,'[1]Výsledková listina'!$B:$B,0)),"",INDEX('[1]Výsledková listina'!$L:$M,MATCH($A16,'[1]Výsledková listina'!$B:$B,0),1))</f>
      </c>
      <c r="H16" s="156">
        <f>IF(ISNA(MATCH($A16,'[1]Výsledková listina'!$B:$B,0)),"",INDEX('[1]Výsledková listina'!$L:$M,MATCH($A16,'[1]Výsledková listina'!$B:$B,0),2))</f>
      </c>
      <c r="I16" s="156">
        <f>IF(ISNA(MATCH($A16,'Výsledková listina'!$B:$B,0)),"",INDEX('Výsledková listina'!$H:$I,MATCH($A16,'Výsledková listina'!$B:$B,0),1))</f>
      </c>
      <c r="J16" s="156">
        <f>IF(ISNA(MATCH($A16,'Výsledková listina'!$B:$B,0)),"",INDEX('Výsledková listina'!$H:$I,MATCH($A16,'Výsledková listina'!$B:$B,0),2))</f>
      </c>
      <c r="K16" s="156">
        <f>IF(ISNA(MATCH($A16,'Výsledková listina'!$B:$B,0)),"",INDEX('Výsledková listina'!$L:$M,MATCH($A16,'Výsledková listina'!$B:$B,0),1))</f>
      </c>
      <c r="L16" s="156">
        <f>IF(ISNA(MATCH($A16,'Výsledková listina'!$B:$B,0)),"",INDEX('Výsledková listina'!$L:$M,MATCH($A16,'Výsledková listina'!$B:$B,0),2))</f>
      </c>
      <c r="M16" s="156">
        <f t="shared" si="0"/>
      </c>
      <c r="N16" s="156">
        <f t="shared" si="1"/>
      </c>
      <c r="O16" s="156">
        <f t="shared" si="2"/>
        <v>0</v>
      </c>
      <c r="P16" s="158">
        <f t="shared" si="3"/>
      </c>
    </row>
    <row r="17" spans="1:16" s="159" customFormat="1" ht="15.75">
      <c r="A17" s="156"/>
      <c r="B17" s="157"/>
      <c r="C17" s="157"/>
      <c r="D17" s="156"/>
      <c r="E17" s="156">
        <f>IF(ISNA(MATCH($A17,'[1]Výsledková listina'!$B:$B,0)),"",INDEX('[1]Výsledková listina'!$H:$I,MATCH($A17,'[1]Výsledková listina'!$B:$B,0),1))</f>
      </c>
      <c r="F17" s="156">
        <f>IF(ISNA(MATCH($A17,'[1]Výsledková listina'!$B:$B,0)),"",INDEX('[1]Výsledková listina'!$H:$I,MATCH($A17,'[1]Výsledková listina'!$B:$B,0),2))</f>
      </c>
      <c r="G17" s="156">
        <f>IF(ISNA(MATCH($A17,'[1]Výsledková listina'!$B:$B,0)),"",INDEX('[1]Výsledková listina'!$L:$M,MATCH($A17,'[1]Výsledková listina'!$B:$B,0),1))</f>
      </c>
      <c r="H17" s="156">
        <f>IF(ISNA(MATCH($A17,'[1]Výsledková listina'!$B:$B,0)),"",INDEX('[1]Výsledková listina'!$L:$M,MATCH($A17,'[1]Výsledková listina'!$B:$B,0),2))</f>
      </c>
      <c r="I17" s="156">
        <f>IF(ISNA(MATCH($A17,'Výsledková listina'!$B:$B,0)),"",INDEX('Výsledková listina'!$H:$I,MATCH($A17,'Výsledková listina'!$B:$B,0),1))</f>
      </c>
      <c r="J17" s="156">
        <f>IF(ISNA(MATCH($A17,'Výsledková listina'!$B:$B,0)),"",INDEX('Výsledková listina'!$H:$I,MATCH($A17,'Výsledková listina'!$B:$B,0),2))</f>
      </c>
      <c r="K17" s="156">
        <f>IF(ISNA(MATCH($A17,'Výsledková listina'!$B:$B,0)),"",INDEX('Výsledková listina'!$L:$M,MATCH($A17,'Výsledková listina'!$B:$B,0),1))</f>
      </c>
      <c r="L17" s="156">
        <f>IF(ISNA(MATCH($A17,'Výsledková listina'!$B:$B,0)),"",INDEX('Výsledková listina'!$L:$M,MATCH($A17,'Výsledková listina'!$B:$B,0),2))</f>
      </c>
      <c r="M17" s="156">
        <f t="shared" si="0"/>
      </c>
      <c r="N17" s="156">
        <f t="shared" si="1"/>
      </c>
      <c r="O17" s="156">
        <f t="shared" si="2"/>
        <v>0</v>
      </c>
      <c r="P17" s="158">
        <f t="shared" si="3"/>
      </c>
    </row>
    <row r="18" spans="1:16" s="159" customFormat="1" ht="15.75">
      <c r="A18" s="156"/>
      <c r="B18" s="157"/>
      <c r="C18" s="157"/>
      <c r="D18" s="156"/>
      <c r="E18" s="156">
        <f>IF(ISNA(MATCH($A18,'[1]Výsledková listina'!$B:$B,0)),"",INDEX('[1]Výsledková listina'!$H:$I,MATCH($A18,'[1]Výsledková listina'!$B:$B,0),1))</f>
      </c>
      <c r="F18" s="156">
        <f>IF(ISNA(MATCH($A18,'[1]Výsledková listina'!$B:$B,0)),"",INDEX('[1]Výsledková listina'!$H:$I,MATCH($A18,'[1]Výsledková listina'!$B:$B,0),2))</f>
      </c>
      <c r="G18" s="156">
        <f>IF(ISNA(MATCH($A18,'[1]Výsledková listina'!$B:$B,0)),"",INDEX('[1]Výsledková listina'!$L:$M,MATCH($A18,'[1]Výsledková listina'!$B:$B,0),1))</f>
      </c>
      <c r="H18" s="156">
        <f>IF(ISNA(MATCH($A18,'[1]Výsledková listina'!$B:$B,0)),"",INDEX('[1]Výsledková listina'!$L:$M,MATCH($A18,'[1]Výsledková listina'!$B:$B,0),2))</f>
      </c>
      <c r="I18" s="156">
        <f>IF(ISNA(MATCH($A18,'Výsledková listina'!$B:$B,0)),"",INDEX('Výsledková listina'!$H:$I,MATCH($A18,'Výsledková listina'!$B:$B,0),1))</f>
      </c>
      <c r="J18" s="156">
        <f>IF(ISNA(MATCH($A18,'Výsledková listina'!$B:$B,0)),"",INDEX('Výsledková listina'!$H:$I,MATCH($A18,'Výsledková listina'!$B:$B,0),2))</f>
      </c>
      <c r="K18" s="156">
        <f>IF(ISNA(MATCH($A18,'Výsledková listina'!$B:$B,0)),"",INDEX('Výsledková listina'!$L:$M,MATCH($A18,'Výsledková listina'!$B:$B,0),1))</f>
      </c>
      <c r="L18" s="156">
        <f>IF(ISNA(MATCH($A18,'Výsledková listina'!$B:$B,0)),"",INDEX('Výsledková listina'!$L:$M,MATCH($A18,'Výsledková listina'!$B:$B,0),2))</f>
      </c>
      <c r="M18" s="156">
        <f t="shared" si="0"/>
      </c>
      <c r="N18" s="156">
        <f t="shared" si="1"/>
      </c>
      <c r="O18" s="156">
        <f t="shared" si="2"/>
        <v>0</v>
      </c>
      <c r="P18" s="158">
        <f t="shared" si="3"/>
      </c>
    </row>
    <row r="19" spans="1:16" s="159" customFormat="1" ht="15.75">
      <c r="A19" s="156"/>
      <c r="B19" s="157"/>
      <c r="C19" s="157"/>
      <c r="D19" s="156"/>
      <c r="E19" s="156">
        <f>IF(ISNA(MATCH($A19,'[1]Výsledková listina'!$B:$B,0)),"",INDEX('[1]Výsledková listina'!$H:$I,MATCH($A19,'[1]Výsledková listina'!$B:$B,0),1))</f>
      </c>
      <c r="F19" s="156">
        <f>IF(ISNA(MATCH($A19,'[1]Výsledková listina'!$B:$B,0)),"",INDEX('[1]Výsledková listina'!$H:$I,MATCH($A19,'[1]Výsledková listina'!$B:$B,0),2))</f>
      </c>
      <c r="G19" s="156">
        <f>IF(ISNA(MATCH($A19,'[1]Výsledková listina'!$B:$B,0)),"",INDEX('[1]Výsledková listina'!$L:$M,MATCH($A19,'[1]Výsledková listina'!$B:$B,0),1))</f>
      </c>
      <c r="H19" s="156">
        <f>IF(ISNA(MATCH($A19,'[1]Výsledková listina'!$B:$B,0)),"",INDEX('[1]Výsledková listina'!$L:$M,MATCH($A19,'[1]Výsledková listina'!$B:$B,0),2))</f>
      </c>
      <c r="I19" s="156">
        <f>IF(ISNA(MATCH($A19,'Výsledková listina'!$B:$B,0)),"",INDEX('Výsledková listina'!$H:$I,MATCH($A19,'Výsledková listina'!$B:$B,0),1))</f>
      </c>
      <c r="J19" s="156">
        <f>IF(ISNA(MATCH($A19,'Výsledková listina'!$B:$B,0)),"",INDEX('Výsledková listina'!$H:$I,MATCH($A19,'Výsledková listina'!$B:$B,0),2))</f>
      </c>
      <c r="K19" s="156">
        <f>IF(ISNA(MATCH($A19,'Výsledková listina'!$B:$B,0)),"",INDEX('Výsledková listina'!$L:$M,MATCH($A19,'Výsledková listina'!$B:$B,0),1))</f>
      </c>
      <c r="L19" s="156">
        <f>IF(ISNA(MATCH($A19,'Výsledková listina'!$B:$B,0)),"",INDEX('Výsledková listina'!$L:$M,MATCH($A19,'Výsledková listina'!$B:$B,0),2))</f>
      </c>
      <c r="M19" s="156">
        <f t="shared" si="0"/>
      </c>
      <c r="N19" s="156">
        <f t="shared" si="1"/>
      </c>
      <c r="O19" s="156">
        <f t="shared" si="2"/>
        <v>0</v>
      </c>
      <c r="P19" s="158">
        <f t="shared" si="3"/>
      </c>
    </row>
    <row r="20" spans="1:16" s="159" customFormat="1" ht="15.75">
      <c r="A20" s="156"/>
      <c r="B20" s="157"/>
      <c r="C20" s="157"/>
      <c r="D20" s="156"/>
      <c r="E20" s="156">
        <f>IF(ISNA(MATCH($A20,'[1]Výsledková listina'!$B:$B,0)),"",INDEX('[1]Výsledková listina'!$H:$I,MATCH($A20,'[1]Výsledková listina'!$B:$B,0),1))</f>
      </c>
      <c r="F20" s="156">
        <f>IF(ISNA(MATCH($A20,'[1]Výsledková listina'!$B:$B,0)),"",INDEX('[1]Výsledková listina'!$H:$I,MATCH($A20,'[1]Výsledková listina'!$B:$B,0),2))</f>
      </c>
      <c r="G20" s="156">
        <f>IF(ISNA(MATCH($A20,'[1]Výsledková listina'!$B:$B,0)),"",INDEX('[1]Výsledková listina'!$L:$M,MATCH($A20,'[1]Výsledková listina'!$B:$B,0),1))</f>
      </c>
      <c r="H20" s="156">
        <f>IF(ISNA(MATCH($A20,'[1]Výsledková listina'!$B:$B,0)),"",INDEX('[1]Výsledková listina'!$L:$M,MATCH($A20,'[1]Výsledková listina'!$B:$B,0),2))</f>
      </c>
      <c r="I20" s="156">
        <f>IF(ISNA(MATCH($A20,'Výsledková listina'!$B:$B,0)),"",INDEX('Výsledková listina'!$H:$I,MATCH($A20,'Výsledková listina'!$B:$B,0),1))</f>
      </c>
      <c r="J20" s="156">
        <f>IF(ISNA(MATCH($A20,'Výsledková listina'!$B:$B,0)),"",INDEX('Výsledková listina'!$H:$I,MATCH($A20,'Výsledková listina'!$B:$B,0),2))</f>
      </c>
      <c r="K20" s="156">
        <f>IF(ISNA(MATCH($A20,'Výsledková listina'!$B:$B,0)),"",INDEX('Výsledková listina'!$L:$M,MATCH($A20,'Výsledková listina'!$B:$B,0),1))</f>
      </c>
      <c r="L20" s="156">
        <f>IF(ISNA(MATCH($A20,'Výsledková listina'!$B:$B,0)),"",INDEX('Výsledková listina'!$L:$M,MATCH($A20,'Výsledková listina'!$B:$B,0),2))</f>
      </c>
      <c r="M20" s="156">
        <f t="shared" si="0"/>
      </c>
      <c r="N20" s="156">
        <f t="shared" si="1"/>
      </c>
      <c r="O20" s="156">
        <f t="shared" si="2"/>
        <v>0</v>
      </c>
      <c r="P20" s="158">
        <f t="shared" si="3"/>
      </c>
    </row>
    <row r="21" spans="1:16" s="159" customFormat="1" ht="15.75">
      <c r="A21" s="156"/>
      <c r="B21" s="157"/>
      <c r="C21" s="157"/>
      <c r="D21" s="156"/>
      <c r="E21" s="156">
        <f>IF(ISNA(MATCH($A21,'[1]Výsledková listina'!$B:$B,0)),"",INDEX('[1]Výsledková listina'!$H:$I,MATCH($A21,'[1]Výsledková listina'!$B:$B,0),1))</f>
      </c>
      <c r="F21" s="156">
        <f>IF(ISNA(MATCH($A21,'[1]Výsledková listina'!$B:$B,0)),"",INDEX('[1]Výsledková listina'!$H:$I,MATCH($A21,'[1]Výsledková listina'!$B:$B,0),2))</f>
      </c>
      <c r="G21" s="156">
        <f>IF(ISNA(MATCH($A21,'[1]Výsledková listina'!$B:$B,0)),"",INDEX('[1]Výsledková listina'!$L:$M,MATCH($A21,'[1]Výsledková listina'!$B:$B,0),1))</f>
      </c>
      <c r="H21" s="156">
        <f>IF(ISNA(MATCH($A21,'[1]Výsledková listina'!$B:$B,0)),"",INDEX('[1]Výsledková listina'!$L:$M,MATCH($A21,'[1]Výsledková listina'!$B:$B,0),2))</f>
      </c>
      <c r="I21" s="156">
        <f>IF(ISNA(MATCH($A21,'Výsledková listina'!$B:$B,0)),"",INDEX('Výsledková listina'!$H:$I,MATCH($A21,'Výsledková listina'!$B:$B,0),1))</f>
      </c>
      <c r="J21" s="156">
        <f>IF(ISNA(MATCH($A21,'Výsledková listina'!$B:$B,0)),"",INDEX('Výsledková listina'!$H:$I,MATCH($A21,'Výsledková listina'!$B:$B,0),2))</f>
      </c>
      <c r="K21" s="156">
        <f>IF(ISNA(MATCH($A21,'Výsledková listina'!$B:$B,0)),"",INDEX('Výsledková listina'!$L:$M,MATCH($A21,'Výsledková listina'!$B:$B,0),1))</f>
      </c>
      <c r="L21" s="156">
        <f>IF(ISNA(MATCH($A21,'Výsledková listina'!$B:$B,0)),"",INDEX('Výsledková listina'!$L:$M,MATCH($A21,'Výsledková listina'!$B:$B,0),2))</f>
      </c>
      <c r="M21" s="156">
        <f t="shared" si="0"/>
      </c>
      <c r="N21" s="156">
        <f t="shared" si="1"/>
      </c>
      <c r="O21" s="156">
        <f t="shared" si="2"/>
        <v>0</v>
      </c>
      <c r="P21" s="158">
        <f t="shared" si="3"/>
      </c>
    </row>
    <row r="22" spans="1:16" s="159" customFormat="1" ht="15.75">
      <c r="A22" s="156"/>
      <c r="B22" s="157"/>
      <c r="C22" s="157"/>
      <c r="D22" s="156"/>
      <c r="E22" s="156">
        <f>IF(ISNA(MATCH($A22,'[1]Výsledková listina'!$B:$B,0)),"",INDEX('[1]Výsledková listina'!$H:$I,MATCH($A22,'[1]Výsledková listina'!$B:$B,0),1))</f>
      </c>
      <c r="F22" s="156">
        <f>IF(ISNA(MATCH($A22,'[1]Výsledková listina'!$B:$B,0)),"",INDEX('[1]Výsledková listina'!$H:$I,MATCH($A22,'[1]Výsledková listina'!$B:$B,0),2))</f>
      </c>
      <c r="G22" s="156">
        <f>IF(ISNA(MATCH($A22,'[1]Výsledková listina'!$B:$B,0)),"",INDEX('[1]Výsledková listina'!$L:$M,MATCH($A22,'[1]Výsledková listina'!$B:$B,0),1))</f>
      </c>
      <c r="H22" s="156">
        <f>IF(ISNA(MATCH($A22,'[1]Výsledková listina'!$B:$B,0)),"",INDEX('[1]Výsledková listina'!$L:$M,MATCH($A22,'[1]Výsledková listina'!$B:$B,0),2))</f>
      </c>
      <c r="I22" s="156">
        <f>IF(ISNA(MATCH($A22,'Výsledková listina'!$B:$B,0)),"",INDEX('Výsledková listina'!$H:$I,MATCH($A22,'Výsledková listina'!$B:$B,0),1))</f>
      </c>
      <c r="J22" s="156">
        <f>IF(ISNA(MATCH($A22,'Výsledková listina'!$B:$B,0)),"",INDEX('Výsledková listina'!$H:$I,MATCH($A22,'Výsledková listina'!$B:$B,0),2))</f>
      </c>
      <c r="K22" s="156">
        <f>IF(ISNA(MATCH($A22,'Výsledková listina'!$B:$B,0)),"",INDEX('Výsledková listina'!$L:$M,MATCH($A22,'Výsledková listina'!$B:$B,0),1))</f>
      </c>
      <c r="L22" s="156">
        <f>IF(ISNA(MATCH($A22,'Výsledková listina'!$B:$B,0)),"",INDEX('Výsledková listina'!$L:$M,MATCH($A22,'Výsledková listina'!$B:$B,0),2))</f>
      </c>
      <c r="M22" s="156">
        <f t="shared" si="0"/>
      </c>
      <c r="N22" s="156">
        <f t="shared" si="1"/>
      </c>
      <c r="O22" s="156">
        <f t="shared" si="2"/>
        <v>0</v>
      </c>
      <c r="P22" s="158">
        <f t="shared" si="3"/>
      </c>
    </row>
    <row r="23" spans="1:16" s="159" customFormat="1" ht="15.75">
      <c r="A23" s="156"/>
      <c r="B23" s="157"/>
      <c r="C23" s="157"/>
      <c r="D23" s="160"/>
      <c r="E23" s="156">
        <f>IF(ISNA(MATCH($A23,'[1]Výsledková listina'!$B:$B,0)),"",INDEX('[1]Výsledková listina'!$H:$I,MATCH($A23,'[1]Výsledková listina'!$B:$B,0),1))</f>
      </c>
      <c r="F23" s="156">
        <f>IF(ISNA(MATCH($A23,'[1]Výsledková listina'!$B:$B,0)),"",INDEX('[1]Výsledková listina'!$H:$I,MATCH($A23,'[1]Výsledková listina'!$B:$B,0),2))</f>
      </c>
      <c r="G23" s="156">
        <f>IF(ISNA(MATCH($A23,'[1]Výsledková listina'!$B:$B,0)),"",INDEX('[1]Výsledková listina'!$L:$M,MATCH($A23,'[1]Výsledková listina'!$B:$B,0),1))</f>
      </c>
      <c r="H23" s="156">
        <f>IF(ISNA(MATCH($A23,'[1]Výsledková listina'!$B:$B,0)),"",INDEX('[1]Výsledková listina'!$L:$M,MATCH($A23,'[1]Výsledková listina'!$B:$B,0),2))</f>
      </c>
      <c r="I23" s="156">
        <f>IF(ISNA(MATCH($A23,'Výsledková listina'!$B:$B,0)),"",INDEX('Výsledková listina'!$H:$I,MATCH($A23,'Výsledková listina'!$B:$B,0),1))</f>
      </c>
      <c r="J23" s="156">
        <f>IF(ISNA(MATCH($A23,'Výsledková listina'!$B:$B,0)),"",INDEX('Výsledková listina'!$H:$I,MATCH($A23,'Výsledková listina'!$B:$B,0),2))</f>
      </c>
      <c r="K23" s="156">
        <f>IF(ISNA(MATCH($A23,'Výsledková listina'!$B:$B,0)),"",INDEX('Výsledková listina'!$L:$M,MATCH($A23,'Výsledková listina'!$B:$B,0),1))</f>
      </c>
      <c r="L23" s="156">
        <f>IF(ISNA(MATCH($A23,'Výsledková listina'!$B:$B,0)),"",INDEX('Výsledková listina'!$L:$M,MATCH($A23,'Výsledková listina'!$B:$B,0),2))</f>
      </c>
      <c r="M23" s="156">
        <f t="shared" si="0"/>
      </c>
      <c r="N23" s="156">
        <f t="shared" si="1"/>
      </c>
      <c r="O23" s="156">
        <f t="shared" si="2"/>
        <v>0</v>
      </c>
      <c r="P23" s="158">
        <f t="shared" si="3"/>
      </c>
    </row>
    <row r="24" spans="1:16" s="159" customFormat="1" ht="15.75">
      <c r="A24" s="156"/>
      <c r="B24" s="157"/>
      <c r="C24" s="157"/>
      <c r="D24" s="156"/>
      <c r="E24" s="156">
        <f>IF(ISNA(MATCH($A24,'[1]Výsledková listina'!$B:$B,0)),"",INDEX('[1]Výsledková listina'!$H:$I,MATCH($A24,'[1]Výsledková listina'!$B:$B,0),1))</f>
      </c>
      <c r="F24" s="156">
        <f>IF(ISNA(MATCH($A24,'[1]Výsledková listina'!$B:$B,0)),"",INDEX('[1]Výsledková listina'!$H:$I,MATCH($A24,'[1]Výsledková listina'!$B:$B,0),2))</f>
      </c>
      <c r="G24" s="156">
        <f>IF(ISNA(MATCH($A24,'[1]Výsledková listina'!$B:$B,0)),"",INDEX('[1]Výsledková listina'!$L:$M,MATCH($A24,'[1]Výsledková listina'!$B:$B,0),1))</f>
      </c>
      <c r="H24" s="156">
        <f>IF(ISNA(MATCH($A24,'[1]Výsledková listina'!$B:$B,0)),"",INDEX('[1]Výsledková listina'!$L:$M,MATCH($A24,'[1]Výsledková listina'!$B:$B,0),2))</f>
      </c>
      <c r="I24" s="156">
        <f>IF(ISNA(MATCH($A24,'Výsledková listina'!$B:$B,0)),"",INDEX('Výsledková listina'!$H:$I,MATCH($A24,'Výsledková listina'!$B:$B,0),1))</f>
      </c>
      <c r="J24" s="156">
        <f>IF(ISNA(MATCH($A24,'Výsledková listina'!$B:$B,0)),"",INDEX('Výsledková listina'!$H:$I,MATCH($A24,'Výsledková listina'!$B:$B,0),2))</f>
      </c>
      <c r="K24" s="156">
        <f>IF(ISNA(MATCH($A24,'Výsledková listina'!$B:$B,0)),"",INDEX('Výsledková listina'!$L:$M,MATCH($A24,'Výsledková listina'!$B:$B,0),1))</f>
      </c>
      <c r="L24" s="156">
        <f>IF(ISNA(MATCH($A24,'Výsledková listina'!$B:$B,0)),"",INDEX('Výsledková listina'!$L:$M,MATCH($A24,'Výsledková listina'!$B:$B,0),2))</f>
      </c>
      <c r="M24" s="156">
        <f t="shared" si="0"/>
      </c>
      <c r="N24" s="156">
        <f t="shared" si="1"/>
      </c>
      <c r="O24" s="156">
        <f t="shared" si="2"/>
        <v>0</v>
      </c>
      <c r="P24" s="158">
        <f t="shared" si="3"/>
      </c>
    </row>
    <row r="25" spans="1:16" s="159" customFormat="1" ht="15.75">
      <c r="A25" s="156"/>
      <c r="B25" s="157"/>
      <c r="C25" s="157"/>
      <c r="D25" s="160"/>
      <c r="E25" s="156">
        <f>IF(ISNA(MATCH($A25,'[1]Výsledková listina'!$B:$B,0)),"",INDEX('[1]Výsledková listina'!$H:$I,MATCH($A25,'[1]Výsledková listina'!$B:$B,0),1))</f>
      </c>
      <c r="F25" s="156">
        <f>IF(ISNA(MATCH($A25,'[1]Výsledková listina'!$B:$B,0)),"",INDEX('[1]Výsledková listina'!$H:$I,MATCH($A25,'[1]Výsledková listina'!$B:$B,0),2))</f>
      </c>
      <c r="G25" s="156">
        <f>IF(ISNA(MATCH($A25,'[1]Výsledková listina'!$B:$B,0)),"",INDEX('[1]Výsledková listina'!$L:$M,MATCH($A25,'[1]Výsledková listina'!$B:$B,0),1))</f>
      </c>
      <c r="H25" s="156">
        <f>IF(ISNA(MATCH($A25,'[1]Výsledková listina'!$B:$B,0)),"",INDEX('[1]Výsledková listina'!$L:$M,MATCH($A25,'[1]Výsledková listina'!$B:$B,0),2))</f>
      </c>
      <c r="I25" s="156">
        <f>IF(ISNA(MATCH($A25,'Výsledková listina'!$B:$B,0)),"",INDEX('Výsledková listina'!$H:$I,MATCH($A25,'Výsledková listina'!$B:$B,0),1))</f>
      </c>
      <c r="J25" s="156">
        <f>IF(ISNA(MATCH($A25,'Výsledková listina'!$B:$B,0)),"",INDEX('Výsledková listina'!$H:$I,MATCH($A25,'Výsledková listina'!$B:$B,0),2))</f>
      </c>
      <c r="K25" s="156">
        <f>IF(ISNA(MATCH($A25,'Výsledková listina'!$B:$B,0)),"",INDEX('Výsledková listina'!$L:$M,MATCH($A25,'Výsledková listina'!$B:$B,0),1))</f>
      </c>
      <c r="L25" s="156">
        <f>IF(ISNA(MATCH($A25,'Výsledková listina'!$B:$B,0)),"",INDEX('Výsledková listina'!$L:$M,MATCH($A25,'Výsledková listina'!$B:$B,0),2))</f>
      </c>
      <c r="M25" s="156">
        <f t="shared" si="0"/>
      </c>
      <c r="N25" s="156">
        <f t="shared" si="1"/>
      </c>
      <c r="O25" s="156">
        <f t="shared" si="2"/>
        <v>0</v>
      </c>
      <c r="P25" s="158">
        <f t="shared" si="3"/>
      </c>
    </row>
    <row r="26" spans="1:16" s="159" customFormat="1" ht="15.75">
      <c r="A26" s="156"/>
      <c r="B26" s="157"/>
      <c r="C26" s="157"/>
      <c r="D26" s="156"/>
      <c r="E26" s="156">
        <f>IF(ISNA(MATCH($A26,'[1]Výsledková listina'!$B:$B,0)),"",INDEX('[1]Výsledková listina'!$H:$I,MATCH($A26,'[1]Výsledková listina'!$B:$B,0),1))</f>
      </c>
      <c r="F26" s="156">
        <f>IF(ISNA(MATCH($A26,'[1]Výsledková listina'!$B:$B,0)),"",INDEX('[1]Výsledková listina'!$H:$I,MATCH($A26,'[1]Výsledková listina'!$B:$B,0),2))</f>
      </c>
      <c r="G26" s="156">
        <f>IF(ISNA(MATCH($A26,'[1]Výsledková listina'!$B:$B,0)),"",INDEX('[1]Výsledková listina'!$L:$M,MATCH($A26,'[1]Výsledková listina'!$B:$B,0),1))</f>
      </c>
      <c r="H26" s="156">
        <f>IF(ISNA(MATCH($A26,'[1]Výsledková listina'!$B:$B,0)),"",INDEX('[1]Výsledková listina'!$L:$M,MATCH($A26,'[1]Výsledková listina'!$B:$B,0),2))</f>
      </c>
      <c r="I26" s="156">
        <f>IF(ISNA(MATCH($A26,'Výsledková listina'!$B:$B,0)),"",INDEX('Výsledková listina'!$H:$I,MATCH($A26,'Výsledková listina'!$B:$B,0),1))</f>
      </c>
      <c r="J26" s="156">
        <f>IF(ISNA(MATCH($A26,'Výsledková listina'!$B:$B,0)),"",INDEX('Výsledková listina'!$H:$I,MATCH($A26,'Výsledková listina'!$B:$B,0),2))</f>
      </c>
      <c r="K26" s="156">
        <f>IF(ISNA(MATCH($A26,'Výsledková listina'!$B:$B,0)),"",INDEX('Výsledková listina'!$L:$M,MATCH($A26,'Výsledková listina'!$B:$B,0),1))</f>
      </c>
      <c r="L26" s="156">
        <f>IF(ISNA(MATCH($A26,'Výsledková listina'!$B:$B,0)),"",INDEX('Výsledková listina'!$L:$M,MATCH($A26,'Výsledková listina'!$B:$B,0),2))</f>
      </c>
      <c r="M26" s="156">
        <f t="shared" si="0"/>
      </c>
      <c r="N26" s="156">
        <f t="shared" si="1"/>
      </c>
      <c r="O26" s="156">
        <f t="shared" si="2"/>
        <v>0</v>
      </c>
      <c r="P26" s="158">
        <f t="shared" si="3"/>
      </c>
    </row>
    <row r="27" spans="1:16" s="159" customFormat="1" ht="15.75">
      <c r="A27" s="156"/>
      <c r="B27" s="157"/>
      <c r="C27" s="157"/>
      <c r="D27" s="156"/>
      <c r="E27" s="156">
        <f>IF(ISNA(MATCH($A27,'[1]Výsledková listina'!$B:$B,0)),"",INDEX('[1]Výsledková listina'!$H:$I,MATCH($A27,'[1]Výsledková listina'!$B:$B,0),1))</f>
      </c>
      <c r="F27" s="156">
        <f>IF(ISNA(MATCH($A27,'[1]Výsledková listina'!$B:$B,0)),"",INDEX('[1]Výsledková listina'!$H:$I,MATCH($A27,'[1]Výsledková listina'!$B:$B,0),2))</f>
      </c>
      <c r="G27" s="156">
        <f>IF(ISNA(MATCH($A27,'[1]Výsledková listina'!$B:$B,0)),"",INDEX('[1]Výsledková listina'!$L:$M,MATCH($A27,'[1]Výsledková listina'!$B:$B,0),1))</f>
      </c>
      <c r="H27" s="156">
        <f>IF(ISNA(MATCH($A27,'[1]Výsledková listina'!$B:$B,0)),"",INDEX('[1]Výsledková listina'!$L:$M,MATCH($A27,'[1]Výsledková listina'!$B:$B,0),2))</f>
      </c>
      <c r="I27" s="156">
        <f>IF(ISNA(MATCH($A27,'Výsledková listina'!$B:$B,0)),"",INDEX('Výsledková listina'!$H:$I,MATCH($A27,'Výsledková listina'!$B:$B,0),1))</f>
      </c>
      <c r="J27" s="156">
        <f>IF(ISNA(MATCH($A27,'Výsledková listina'!$B:$B,0)),"",INDEX('Výsledková listina'!$H:$I,MATCH($A27,'Výsledková listina'!$B:$B,0),2))</f>
      </c>
      <c r="K27" s="156">
        <f>IF(ISNA(MATCH($A27,'Výsledková listina'!$B:$B,0)),"",INDEX('Výsledková listina'!$L:$M,MATCH($A27,'Výsledková listina'!$B:$B,0),1))</f>
      </c>
      <c r="L27" s="156">
        <f>IF(ISNA(MATCH($A27,'Výsledková listina'!$B:$B,0)),"",INDEX('Výsledková listina'!$L:$M,MATCH($A27,'Výsledková listina'!$B:$B,0),2))</f>
      </c>
      <c r="M27" s="156">
        <f t="shared" si="0"/>
      </c>
      <c r="N27" s="156">
        <f t="shared" si="1"/>
      </c>
      <c r="O27" s="156">
        <f t="shared" si="2"/>
        <v>0</v>
      </c>
      <c r="P27" s="158">
        <f t="shared" si="3"/>
      </c>
    </row>
    <row r="28" spans="1:16" s="159" customFormat="1" ht="15.75">
      <c r="A28" s="156"/>
      <c r="B28" s="157"/>
      <c r="C28" s="157"/>
      <c r="D28" s="156"/>
      <c r="E28" s="156">
        <f>IF(ISNA(MATCH($A28,'[1]Výsledková listina'!$B:$B,0)),"",INDEX('[1]Výsledková listina'!$H:$I,MATCH($A28,'[1]Výsledková listina'!$B:$B,0),1))</f>
      </c>
      <c r="F28" s="156">
        <f>IF(ISNA(MATCH($A28,'[1]Výsledková listina'!$B:$B,0)),"",INDEX('[1]Výsledková listina'!$H:$I,MATCH($A28,'[1]Výsledková listina'!$B:$B,0),2))</f>
      </c>
      <c r="G28" s="156">
        <f>IF(ISNA(MATCH($A28,'[1]Výsledková listina'!$B:$B,0)),"",INDEX('[1]Výsledková listina'!$L:$M,MATCH($A28,'[1]Výsledková listina'!$B:$B,0),1))</f>
      </c>
      <c r="H28" s="156">
        <f>IF(ISNA(MATCH($A28,'[1]Výsledková listina'!$B:$B,0)),"",INDEX('[1]Výsledková listina'!$L:$M,MATCH($A28,'[1]Výsledková listina'!$B:$B,0),2))</f>
      </c>
      <c r="I28" s="156">
        <f>IF(ISNA(MATCH($A28,'Výsledková listina'!$B:$B,0)),"",INDEX('Výsledková listina'!$H:$I,MATCH($A28,'Výsledková listina'!$B:$B,0),1))</f>
      </c>
      <c r="J28" s="156">
        <f>IF(ISNA(MATCH($A28,'Výsledková listina'!$B:$B,0)),"",INDEX('Výsledková listina'!$H:$I,MATCH($A28,'Výsledková listina'!$B:$B,0),2))</f>
      </c>
      <c r="K28" s="156">
        <f>IF(ISNA(MATCH($A28,'Výsledková listina'!$B:$B,0)),"",INDEX('Výsledková listina'!$L:$M,MATCH($A28,'Výsledková listina'!$B:$B,0),1))</f>
      </c>
      <c r="L28" s="156">
        <f>IF(ISNA(MATCH($A28,'Výsledková listina'!$B:$B,0)),"",INDEX('Výsledková listina'!$L:$M,MATCH($A28,'Výsledková listina'!$B:$B,0),2))</f>
      </c>
      <c r="M28" s="156">
        <f t="shared" si="0"/>
      </c>
      <c r="N28" s="156">
        <f t="shared" si="1"/>
      </c>
      <c r="O28" s="156">
        <f t="shared" si="2"/>
        <v>0</v>
      </c>
      <c r="P28" s="158">
        <f t="shared" si="3"/>
      </c>
    </row>
    <row r="29" spans="1:16" s="159" customFormat="1" ht="15.75">
      <c r="A29" s="156"/>
      <c r="B29" s="157"/>
      <c r="C29" s="157"/>
      <c r="D29" s="156"/>
      <c r="E29" s="156">
        <f>IF(ISNA(MATCH($A29,'[1]Výsledková listina'!$B:$B,0)),"",INDEX('[1]Výsledková listina'!$H:$I,MATCH($A29,'[1]Výsledková listina'!$B:$B,0),1))</f>
      </c>
      <c r="F29" s="156">
        <f>IF(ISNA(MATCH($A29,'[1]Výsledková listina'!$B:$B,0)),"",INDEX('[1]Výsledková listina'!$H:$I,MATCH($A29,'[1]Výsledková listina'!$B:$B,0),2))</f>
      </c>
      <c r="G29" s="156">
        <f>IF(ISNA(MATCH($A29,'[1]Výsledková listina'!$B:$B,0)),"",INDEX('[1]Výsledková listina'!$L:$M,MATCH($A29,'[1]Výsledková listina'!$B:$B,0),1))</f>
      </c>
      <c r="H29" s="156">
        <f>IF(ISNA(MATCH($A29,'[1]Výsledková listina'!$B:$B,0)),"",INDEX('[1]Výsledková listina'!$L:$M,MATCH($A29,'[1]Výsledková listina'!$B:$B,0),2))</f>
      </c>
      <c r="I29" s="156">
        <f>IF(ISNA(MATCH($A29,'Výsledková listina'!$B:$B,0)),"",INDEX('Výsledková listina'!$H:$I,MATCH($A29,'Výsledková listina'!$B:$B,0),1))</f>
      </c>
      <c r="J29" s="156">
        <f>IF(ISNA(MATCH($A29,'Výsledková listina'!$B:$B,0)),"",INDEX('Výsledková listina'!$H:$I,MATCH($A29,'Výsledková listina'!$B:$B,0),2))</f>
      </c>
      <c r="K29" s="156">
        <f>IF(ISNA(MATCH($A29,'Výsledková listina'!$B:$B,0)),"",INDEX('Výsledková listina'!$L:$M,MATCH($A29,'Výsledková listina'!$B:$B,0),1))</f>
      </c>
      <c r="L29" s="156">
        <f>IF(ISNA(MATCH($A29,'Výsledková listina'!$B:$B,0)),"",INDEX('Výsledková listina'!$L:$M,MATCH($A29,'Výsledková listina'!$B:$B,0),2))</f>
      </c>
      <c r="M29" s="156">
        <f t="shared" si="0"/>
      </c>
      <c r="N29" s="156">
        <f t="shared" si="1"/>
      </c>
      <c r="O29" s="156">
        <f t="shared" si="2"/>
        <v>0</v>
      </c>
      <c r="P29" s="158">
        <f t="shared" si="3"/>
      </c>
    </row>
    <row r="30" spans="1:16" s="159" customFormat="1" ht="15.75">
      <c r="A30" s="156"/>
      <c r="B30" s="157"/>
      <c r="C30" s="157"/>
      <c r="D30" s="156"/>
      <c r="E30" s="156">
        <f>IF(ISNA(MATCH($A30,'[1]Výsledková listina'!$B:$B,0)),"",INDEX('[1]Výsledková listina'!$H:$I,MATCH($A30,'[1]Výsledková listina'!$B:$B,0),1))</f>
      </c>
      <c r="F30" s="156">
        <f>IF(ISNA(MATCH($A30,'[1]Výsledková listina'!$B:$B,0)),"",INDEX('[1]Výsledková listina'!$H:$I,MATCH($A30,'[1]Výsledková listina'!$B:$B,0),2))</f>
      </c>
      <c r="G30" s="156">
        <f>IF(ISNA(MATCH($A30,'[1]Výsledková listina'!$B:$B,0)),"",INDEX('[1]Výsledková listina'!$L:$M,MATCH($A30,'[1]Výsledková listina'!$B:$B,0),1))</f>
      </c>
      <c r="H30" s="156">
        <f>IF(ISNA(MATCH($A30,'[1]Výsledková listina'!$B:$B,0)),"",INDEX('[1]Výsledková listina'!$L:$M,MATCH($A30,'[1]Výsledková listina'!$B:$B,0),2))</f>
      </c>
      <c r="I30" s="156">
        <f>IF(ISNA(MATCH($A30,'Výsledková listina'!$B:$B,0)),"",INDEX('Výsledková listina'!$H:$I,MATCH($A30,'Výsledková listina'!$B:$B,0),1))</f>
      </c>
      <c r="J30" s="156">
        <f>IF(ISNA(MATCH($A30,'Výsledková listina'!$B:$B,0)),"",INDEX('Výsledková listina'!$H:$I,MATCH($A30,'Výsledková listina'!$B:$B,0),2))</f>
      </c>
      <c r="K30" s="156">
        <f>IF(ISNA(MATCH($A30,'Výsledková listina'!$B:$B,0)),"",INDEX('Výsledková listina'!$L:$M,MATCH($A30,'Výsledková listina'!$B:$B,0),1))</f>
      </c>
      <c r="L30" s="156">
        <f>IF(ISNA(MATCH($A30,'Výsledková listina'!$B:$B,0)),"",INDEX('Výsledková listina'!$L:$M,MATCH($A30,'Výsledková listina'!$B:$B,0),2))</f>
      </c>
      <c r="M30" s="156">
        <f t="shared" si="0"/>
      </c>
      <c r="N30" s="156">
        <f t="shared" si="1"/>
      </c>
      <c r="O30" s="156">
        <f t="shared" si="2"/>
        <v>0</v>
      </c>
      <c r="P30" s="158">
        <f t="shared" si="3"/>
      </c>
    </row>
    <row r="31" spans="1:16" s="159" customFormat="1" ht="15.75">
      <c r="A31" s="156"/>
      <c r="B31" s="157"/>
      <c r="C31" s="157"/>
      <c r="D31" s="156"/>
      <c r="E31" s="156">
        <f>IF(ISNA(MATCH($A31,'[1]Výsledková listina'!$B:$B,0)),"",INDEX('[1]Výsledková listina'!$H:$I,MATCH($A31,'[1]Výsledková listina'!$B:$B,0),1))</f>
      </c>
      <c r="F31" s="156">
        <f>IF(ISNA(MATCH($A31,'[1]Výsledková listina'!$B:$B,0)),"",INDEX('[1]Výsledková listina'!$H:$I,MATCH($A31,'[1]Výsledková listina'!$B:$B,0),2))</f>
      </c>
      <c r="G31" s="156">
        <f>IF(ISNA(MATCH($A31,'[1]Výsledková listina'!$B:$B,0)),"",INDEX('[1]Výsledková listina'!$L:$M,MATCH($A31,'[1]Výsledková listina'!$B:$B,0),1))</f>
      </c>
      <c r="H31" s="156">
        <f>IF(ISNA(MATCH($A31,'[1]Výsledková listina'!$B:$B,0)),"",INDEX('[1]Výsledková listina'!$L:$M,MATCH($A31,'[1]Výsledková listina'!$B:$B,0),2))</f>
      </c>
      <c r="I31" s="156">
        <f>IF(ISNA(MATCH($A31,'Výsledková listina'!$B:$B,0)),"",INDEX('Výsledková listina'!$H:$I,MATCH($A31,'Výsledková listina'!$B:$B,0),1))</f>
      </c>
      <c r="J31" s="156">
        <f>IF(ISNA(MATCH($A31,'Výsledková listina'!$B:$B,0)),"",INDEX('Výsledková listina'!$H:$I,MATCH($A31,'Výsledková listina'!$B:$B,0),2))</f>
      </c>
      <c r="K31" s="156">
        <f>IF(ISNA(MATCH($A31,'Výsledková listina'!$B:$B,0)),"",INDEX('Výsledková listina'!$L:$M,MATCH($A31,'Výsledková listina'!$B:$B,0),1))</f>
      </c>
      <c r="L31" s="156">
        <f>IF(ISNA(MATCH($A31,'Výsledková listina'!$B:$B,0)),"",INDEX('Výsledková listina'!$L:$M,MATCH($A31,'Výsledková listina'!$B:$B,0),2))</f>
      </c>
      <c r="M31" s="156">
        <f aca="true" t="shared" si="4" ref="M31:M61">IF(O31&lt;1,"",SUM(E31,G31,I31,K31))</f>
      </c>
      <c r="N31" s="156">
        <f aca="true" t="shared" si="5" ref="N31:N61">IF(O31&lt;1,"",SUM(F31,H31,J31,L31))</f>
      </c>
      <c r="O31" s="156">
        <f aca="true" t="shared" si="6" ref="O31:O61">IF(ISBLANK($B31),0,COUNT(E31,G31,I31,K31))</f>
        <v>0</v>
      </c>
      <c r="P31" s="158">
        <f aca="true" t="shared" si="7" ref="P31:P61">IF(O31&lt;1,"",IF(ISTEXT(P30),1,P30+1))</f>
      </c>
    </row>
    <row r="32" spans="1:16" s="159" customFormat="1" ht="15.75">
      <c r="A32" s="156"/>
      <c r="B32" s="157"/>
      <c r="C32" s="157"/>
      <c r="D32" s="156"/>
      <c r="E32" s="156">
        <f>IF(ISNA(MATCH($A32,'[1]Výsledková listina'!$B:$B,0)),"",INDEX('[1]Výsledková listina'!$H:$I,MATCH($A32,'[1]Výsledková listina'!$B:$B,0),1))</f>
      </c>
      <c r="F32" s="156">
        <f>IF(ISNA(MATCH($A32,'[1]Výsledková listina'!$B:$B,0)),"",INDEX('[1]Výsledková listina'!$H:$I,MATCH($A32,'[1]Výsledková listina'!$B:$B,0),2))</f>
      </c>
      <c r="G32" s="156">
        <f>IF(ISNA(MATCH($A32,'[1]Výsledková listina'!$B:$B,0)),"",INDEX('[1]Výsledková listina'!$L:$M,MATCH($A32,'[1]Výsledková listina'!$B:$B,0),1))</f>
      </c>
      <c r="H32" s="156">
        <f>IF(ISNA(MATCH($A32,'[1]Výsledková listina'!$B:$B,0)),"",INDEX('[1]Výsledková listina'!$L:$M,MATCH($A32,'[1]Výsledková listina'!$B:$B,0),2))</f>
      </c>
      <c r="I32" s="156">
        <f>IF(ISNA(MATCH($A32,'Výsledková listina'!$B:$B,0)),"",INDEX('Výsledková listina'!$H:$I,MATCH($A32,'Výsledková listina'!$B:$B,0),1))</f>
      </c>
      <c r="J32" s="156">
        <f>IF(ISNA(MATCH($A32,'Výsledková listina'!$B:$B,0)),"",INDEX('Výsledková listina'!$H:$I,MATCH($A32,'Výsledková listina'!$B:$B,0),2))</f>
      </c>
      <c r="K32" s="156">
        <f>IF(ISNA(MATCH($A32,'Výsledková listina'!$B:$B,0)),"",INDEX('Výsledková listina'!$L:$M,MATCH($A32,'Výsledková listina'!$B:$B,0),1))</f>
      </c>
      <c r="L32" s="156">
        <f>IF(ISNA(MATCH($A32,'Výsledková listina'!$B:$B,0)),"",INDEX('Výsledková listina'!$L:$M,MATCH($A32,'Výsledková listina'!$B:$B,0),2))</f>
      </c>
      <c r="M32" s="156">
        <f t="shared" si="4"/>
      </c>
      <c r="N32" s="156">
        <f t="shared" si="5"/>
      </c>
      <c r="O32" s="156">
        <f t="shared" si="6"/>
        <v>0</v>
      </c>
      <c r="P32" s="158">
        <f t="shared" si="7"/>
      </c>
    </row>
    <row r="33" spans="1:16" s="159" customFormat="1" ht="15.75">
      <c r="A33" s="156"/>
      <c r="B33" s="157"/>
      <c r="C33" s="157"/>
      <c r="D33" s="156"/>
      <c r="E33" s="156">
        <f>IF(ISNA(MATCH($A33,'[1]Výsledková listina'!$B:$B,0)),"",INDEX('[1]Výsledková listina'!$H:$I,MATCH($A33,'[1]Výsledková listina'!$B:$B,0),1))</f>
      </c>
      <c r="F33" s="156">
        <f>IF(ISNA(MATCH($A33,'[1]Výsledková listina'!$B:$B,0)),"",INDEX('[1]Výsledková listina'!$H:$I,MATCH($A33,'[1]Výsledková listina'!$B:$B,0),2))</f>
      </c>
      <c r="G33" s="156">
        <f>IF(ISNA(MATCH($A33,'[1]Výsledková listina'!$B:$B,0)),"",INDEX('[1]Výsledková listina'!$L:$M,MATCH($A33,'[1]Výsledková listina'!$B:$B,0),1))</f>
      </c>
      <c r="H33" s="156">
        <f>IF(ISNA(MATCH($A33,'[1]Výsledková listina'!$B:$B,0)),"",INDEX('[1]Výsledková listina'!$L:$M,MATCH($A33,'[1]Výsledková listina'!$B:$B,0),2))</f>
      </c>
      <c r="I33" s="156">
        <f>IF(ISNA(MATCH($A33,'Výsledková listina'!$B:$B,0)),"",INDEX('Výsledková listina'!$H:$I,MATCH($A33,'Výsledková listina'!$B:$B,0),1))</f>
      </c>
      <c r="J33" s="156">
        <f>IF(ISNA(MATCH($A33,'Výsledková listina'!$B:$B,0)),"",INDEX('Výsledková listina'!$H:$I,MATCH($A33,'Výsledková listina'!$B:$B,0),2))</f>
      </c>
      <c r="K33" s="156">
        <f>IF(ISNA(MATCH($A33,'Výsledková listina'!$B:$B,0)),"",INDEX('Výsledková listina'!$L:$M,MATCH($A33,'Výsledková listina'!$B:$B,0),1))</f>
      </c>
      <c r="L33" s="156">
        <f>IF(ISNA(MATCH($A33,'Výsledková listina'!$B:$B,0)),"",INDEX('Výsledková listina'!$L:$M,MATCH($A33,'Výsledková listina'!$B:$B,0),2))</f>
      </c>
      <c r="M33" s="156">
        <f t="shared" si="4"/>
      </c>
      <c r="N33" s="156">
        <f t="shared" si="5"/>
      </c>
      <c r="O33" s="156">
        <f t="shared" si="6"/>
        <v>0</v>
      </c>
      <c r="P33" s="158">
        <f t="shared" si="7"/>
      </c>
    </row>
    <row r="34" spans="1:16" s="159" customFormat="1" ht="15.75">
      <c r="A34" s="156"/>
      <c r="B34" s="157"/>
      <c r="C34" s="157"/>
      <c r="D34" s="156"/>
      <c r="E34" s="156">
        <f>IF(ISNA(MATCH($A34,'[1]Výsledková listina'!$B:$B,0)),"",INDEX('[1]Výsledková listina'!$H:$I,MATCH($A34,'[1]Výsledková listina'!$B:$B,0),1))</f>
      </c>
      <c r="F34" s="156">
        <f>IF(ISNA(MATCH($A34,'[1]Výsledková listina'!$B:$B,0)),"",INDEX('[1]Výsledková listina'!$H:$I,MATCH($A34,'[1]Výsledková listina'!$B:$B,0),2))</f>
      </c>
      <c r="G34" s="156">
        <f>IF(ISNA(MATCH($A34,'[1]Výsledková listina'!$B:$B,0)),"",INDEX('[1]Výsledková listina'!$L:$M,MATCH($A34,'[1]Výsledková listina'!$B:$B,0),1))</f>
      </c>
      <c r="H34" s="156">
        <f>IF(ISNA(MATCH($A34,'[1]Výsledková listina'!$B:$B,0)),"",INDEX('[1]Výsledková listina'!$L:$M,MATCH($A34,'[1]Výsledková listina'!$B:$B,0),2))</f>
      </c>
      <c r="I34" s="156">
        <f>IF(ISNA(MATCH($A34,'Výsledková listina'!$B:$B,0)),"",INDEX('Výsledková listina'!$H:$I,MATCH($A34,'Výsledková listina'!$B:$B,0),1))</f>
      </c>
      <c r="J34" s="156">
        <f>IF(ISNA(MATCH($A34,'Výsledková listina'!$B:$B,0)),"",INDEX('Výsledková listina'!$H:$I,MATCH($A34,'Výsledková listina'!$B:$B,0),2))</f>
      </c>
      <c r="K34" s="156">
        <f>IF(ISNA(MATCH($A34,'Výsledková listina'!$B:$B,0)),"",INDEX('Výsledková listina'!$L:$M,MATCH($A34,'Výsledková listina'!$B:$B,0),1))</f>
      </c>
      <c r="L34" s="156">
        <f>IF(ISNA(MATCH($A34,'Výsledková listina'!$B:$B,0)),"",INDEX('Výsledková listina'!$L:$M,MATCH($A34,'Výsledková listina'!$B:$B,0),2))</f>
      </c>
      <c r="M34" s="156">
        <f t="shared" si="4"/>
      </c>
      <c r="N34" s="156">
        <f t="shared" si="5"/>
      </c>
      <c r="O34" s="156">
        <f t="shared" si="6"/>
        <v>0</v>
      </c>
      <c r="P34" s="158">
        <f t="shared" si="7"/>
      </c>
    </row>
    <row r="35" spans="1:16" s="159" customFormat="1" ht="15.75">
      <c r="A35" s="156"/>
      <c r="B35" s="157"/>
      <c r="C35" s="157"/>
      <c r="D35" s="156"/>
      <c r="E35" s="156">
        <f>IF(ISNA(MATCH($A35,'[1]Výsledková listina'!$B:$B,0)),"",INDEX('[1]Výsledková listina'!$H:$I,MATCH($A35,'[1]Výsledková listina'!$B:$B,0),1))</f>
      </c>
      <c r="F35" s="156">
        <f>IF(ISNA(MATCH($A35,'[1]Výsledková listina'!$B:$B,0)),"",INDEX('[1]Výsledková listina'!$H:$I,MATCH($A35,'[1]Výsledková listina'!$B:$B,0),2))</f>
      </c>
      <c r="G35" s="156">
        <f>IF(ISNA(MATCH($A35,'[1]Výsledková listina'!$B:$B,0)),"",INDEX('[1]Výsledková listina'!$L:$M,MATCH($A35,'[1]Výsledková listina'!$B:$B,0),1))</f>
      </c>
      <c r="H35" s="156">
        <f>IF(ISNA(MATCH($A35,'[1]Výsledková listina'!$B:$B,0)),"",INDEX('[1]Výsledková listina'!$L:$M,MATCH($A35,'[1]Výsledková listina'!$B:$B,0),2))</f>
      </c>
      <c r="I35" s="156">
        <f>IF(ISNA(MATCH($A35,'Výsledková listina'!$B:$B,0)),"",INDEX('Výsledková listina'!$H:$I,MATCH($A35,'Výsledková listina'!$B:$B,0),1))</f>
      </c>
      <c r="J35" s="156">
        <f>IF(ISNA(MATCH($A35,'Výsledková listina'!$B:$B,0)),"",INDEX('Výsledková listina'!$H:$I,MATCH($A35,'Výsledková listina'!$B:$B,0),2))</f>
      </c>
      <c r="K35" s="156">
        <f>IF(ISNA(MATCH($A35,'Výsledková listina'!$B:$B,0)),"",INDEX('Výsledková listina'!$L:$M,MATCH($A35,'Výsledková listina'!$B:$B,0),1))</f>
      </c>
      <c r="L35" s="156">
        <f>IF(ISNA(MATCH($A35,'Výsledková listina'!$B:$B,0)),"",INDEX('Výsledková listina'!$L:$M,MATCH($A35,'Výsledková listina'!$B:$B,0),2))</f>
      </c>
      <c r="M35" s="156">
        <f t="shared" si="4"/>
      </c>
      <c r="N35" s="156">
        <f t="shared" si="5"/>
      </c>
      <c r="O35" s="156">
        <f t="shared" si="6"/>
        <v>0</v>
      </c>
      <c r="P35" s="158">
        <f t="shared" si="7"/>
      </c>
    </row>
    <row r="36" spans="1:16" s="159" customFormat="1" ht="15.75">
      <c r="A36" s="156"/>
      <c r="B36" s="157"/>
      <c r="C36" s="157"/>
      <c r="D36" s="156"/>
      <c r="E36" s="156">
        <f>IF(ISNA(MATCH($A36,'[1]Výsledková listina'!$B:$B,0)),"",INDEX('[1]Výsledková listina'!$H:$I,MATCH($A36,'[1]Výsledková listina'!$B:$B,0),1))</f>
      </c>
      <c r="F36" s="156">
        <f>IF(ISNA(MATCH($A36,'[1]Výsledková listina'!$B:$B,0)),"",INDEX('[1]Výsledková listina'!$H:$I,MATCH($A36,'[1]Výsledková listina'!$B:$B,0),2))</f>
      </c>
      <c r="G36" s="156">
        <f>IF(ISNA(MATCH($A36,'[1]Výsledková listina'!$B:$B,0)),"",INDEX('[1]Výsledková listina'!$L:$M,MATCH($A36,'[1]Výsledková listina'!$B:$B,0),1))</f>
      </c>
      <c r="H36" s="156">
        <f>IF(ISNA(MATCH($A36,'[1]Výsledková listina'!$B:$B,0)),"",INDEX('[1]Výsledková listina'!$L:$M,MATCH($A36,'[1]Výsledková listina'!$B:$B,0),2))</f>
      </c>
      <c r="I36" s="156">
        <f>IF(ISNA(MATCH($A36,'Výsledková listina'!$B:$B,0)),"",INDEX('Výsledková listina'!$H:$I,MATCH($A36,'Výsledková listina'!$B:$B,0),1))</f>
      </c>
      <c r="J36" s="156">
        <f>IF(ISNA(MATCH($A36,'Výsledková listina'!$B:$B,0)),"",INDEX('Výsledková listina'!$H:$I,MATCH($A36,'Výsledková listina'!$B:$B,0),2))</f>
      </c>
      <c r="K36" s="156">
        <f>IF(ISNA(MATCH($A36,'Výsledková listina'!$B:$B,0)),"",INDEX('Výsledková listina'!$L:$M,MATCH($A36,'Výsledková listina'!$B:$B,0),1))</f>
      </c>
      <c r="L36" s="156">
        <f>IF(ISNA(MATCH($A36,'Výsledková listina'!$B:$B,0)),"",INDEX('Výsledková listina'!$L:$M,MATCH($A36,'Výsledková listina'!$B:$B,0),2))</f>
      </c>
      <c r="M36" s="156">
        <f t="shared" si="4"/>
      </c>
      <c r="N36" s="156">
        <f t="shared" si="5"/>
      </c>
      <c r="O36" s="156">
        <f t="shared" si="6"/>
        <v>0</v>
      </c>
      <c r="P36" s="158">
        <f t="shared" si="7"/>
      </c>
    </row>
    <row r="37" spans="1:16" s="159" customFormat="1" ht="15.75">
      <c r="A37" s="156"/>
      <c r="B37" s="157"/>
      <c r="C37" s="157"/>
      <c r="D37" s="160"/>
      <c r="E37" s="156">
        <f>IF(ISNA(MATCH($A37,'[1]Výsledková listina'!$B:$B,0)),"",INDEX('[1]Výsledková listina'!$H:$I,MATCH($A37,'[1]Výsledková listina'!$B:$B,0),1))</f>
      </c>
      <c r="F37" s="156">
        <f>IF(ISNA(MATCH($A37,'[1]Výsledková listina'!$B:$B,0)),"",INDEX('[1]Výsledková listina'!$H:$I,MATCH($A37,'[1]Výsledková listina'!$B:$B,0),2))</f>
      </c>
      <c r="G37" s="156">
        <f>IF(ISNA(MATCH($A37,'[1]Výsledková listina'!$B:$B,0)),"",INDEX('[1]Výsledková listina'!$L:$M,MATCH($A37,'[1]Výsledková listina'!$B:$B,0),1))</f>
      </c>
      <c r="H37" s="156">
        <f>IF(ISNA(MATCH($A37,'[1]Výsledková listina'!$B:$B,0)),"",INDEX('[1]Výsledková listina'!$L:$M,MATCH($A37,'[1]Výsledková listina'!$B:$B,0),2))</f>
      </c>
      <c r="I37" s="156">
        <f>IF(ISNA(MATCH($A37,'Výsledková listina'!$B:$B,0)),"",INDEX('Výsledková listina'!$H:$I,MATCH($A37,'Výsledková listina'!$B:$B,0),1))</f>
      </c>
      <c r="J37" s="156">
        <f>IF(ISNA(MATCH($A37,'Výsledková listina'!$B:$B,0)),"",INDEX('Výsledková listina'!$H:$I,MATCH($A37,'Výsledková listina'!$B:$B,0),2))</f>
      </c>
      <c r="K37" s="156">
        <f>IF(ISNA(MATCH($A37,'Výsledková listina'!$B:$B,0)),"",INDEX('Výsledková listina'!$L:$M,MATCH($A37,'Výsledková listina'!$B:$B,0),1))</f>
      </c>
      <c r="L37" s="156">
        <f>IF(ISNA(MATCH($A37,'Výsledková listina'!$B:$B,0)),"",INDEX('Výsledková listina'!$L:$M,MATCH($A37,'Výsledková listina'!$B:$B,0),2))</f>
      </c>
      <c r="M37" s="156">
        <f t="shared" si="4"/>
      </c>
      <c r="N37" s="156">
        <f t="shared" si="5"/>
      </c>
      <c r="O37" s="156">
        <f t="shared" si="6"/>
        <v>0</v>
      </c>
      <c r="P37" s="158">
        <f t="shared" si="7"/>
      </c>
    </row>
    <row r="38" spans="1:16" s="159" customFormat="1" ht="15.75">
      <c r="A38" s="156"/>
      <c r="B38" s="157"/>
      <c r="C38" s="157"/>
      <c r="D38" s="156"/>
      <c r="E38" s="156">
        <f>IF(ISNA(MATCH($A38,'[1]Výsledková listina'!$B:$B,0)),"",INDEX('[1]Výsledková listina'!$H:$I,MATCH($A38,'[1]Výsledková listina'!$B:$B,0),1))</f>
      </c>
      <c r="F38" s="156">
        <f>IF(ISNA(MATCH($A38,'[1]Výsledková listina'!$B:$B,0)),"",INDEX('[1]Výsledková listina'!$H:$I,MATCH($A38,'[1]Výsledková listina'!$B:$B,0),2))</f>
      </c>
      <c r="G38" s="156">
        <f>IF(ISNA(MATCH($A38,'[1]Výsledková listina'!$B:$B,0)),"",INDEX('[1]Výsledková listina'!$L:$M,MATCH($A38,'[1]Výsledková listina'!$B:$B,0),1))</f>
      </c>
      <c r="H38" s="156">
        <f>IF(ISNA(MATCH($A38,'[1]Výsledková listina'!$B:$B,0)),"",INDEX('[1]Výsledková listina'!$L:$M,MATCH($A38,'[1]Výsledková listina'!$B:$B,0),2))</f>
      </c>
      <c r="I38" s="156">
        <f>IF(ISNA(MATCH($A38,'Výsledková listina'!$B:$B,0)),"",INDEX('Výsledková listina'!$H:$I,MATCH($A38,'Výsledková listina'!$B:$B,0),1))</f>
      </c>
      <c r="J38" s="156">
        <f>IF(ISNA(MATCH($A38,'Výsledková listina'!$B:$B,0)),"",INDEX('Výsledková listina'!$H:$I,MATCH($A38,'Výsledková listina'!$B:$B,0),2))</f>
      </c>
      <c r="K38" s="156">
        <f>IF(ISNA(MATCH($A38,'Výsledková listina'!$B:$B,0)),"",INDEX('Výsledková listina'!$L:$M,MATCH($A38,'Výsledková listina'!$B:$B,0),1))</f>
      </c>
      <c r="L38" s="156">
        <f>IF(ISNA(MATCH($A38,'Výsledková listina'!$B:$B,0)),"",INDEX('Výsledková listina'!$L:$M,MATCH($A38,'Výsledková listina'!$B:$B,0),2))</f>
      </c>
      <c r="M38" s="156">
        <f t="shared" si="4"/>
      </c>
      <c r="N38" s="156">
        <f t="shared" si="5"/>
      </c>
      <c r="O38" s="156">
        <f t="shared" si="6"/>
        <v>0</v>
      </c>
      <c r="P38" s="158">
        <f t="shared" si="7"/>
      </c>
    </row>
    <row r="39" spans="1:16" s="159" customFormat="1" ht="15.75">
      <c r="A39" s="156"/>
      <c r="B39" s="157"/>
      <c r="C39" s="157"/>
      <c r="D39" s="160"/>
      <c r="E39" s="156">
        <f>IF(ISNA(MATCH($A39,'[1]Výsledková listina'!$B:$B,0)),"",INDEX('[1]Výsledková listina'!$H:$I,MATCH($A39,'[1]Výsledková listina'!$B:$B,0),1))</f>
      </c>
      <c r="F39" s="156">
        <f>IF(ISNA(MATCH($A39,'[1]Výsledková listina'!$B:$B,0)),"",INDEX('[1]Výsledková listina'!$H:$I,MATCH($A39,'[1]Výsledková listina'!$B:$B,0),2))</f>
      </c>
      <c r="G39" s="156">
        <f>IF(ISNA(MATCH($A39,'[1]Výsledková listina'!$B:$B,0)),"",INDEX('[1]Výsledková listina'!$L:$M,MATCH($A39,'[1]Výsledková listina'!$B:$B,0),1))</f>
      </c>
      <c r="H39" s="156">
        <f>IF(ISNA(MATCH($A39,'[1]Výsledková listina'!$B:$B,0)),"",INDEX('[1]Výsledková listina'!$L:$M,MATCH($A39,'[1]Výsledková listina'!$B:$B,0),2))</f>
      </c>
      <c r="I39" s="156">
        <f>IF(ISNA(MATCH($A39,'Výsledková listina'!$B:$B,0)),"",INDEX('Výsledková listina'!$H:$I,MATCH($A39,'Výsledková listina'!$B:$B,0),1))</f>
      </c>
      <c r="J39" s="156">
        <f>IF(ISNA(MATCH($A39,'Výsledková listina'!$B:$B,0)),"",INDEX('Výsledková listina'!$H:$I,MATCH($A39,'Výsledková listina'!$B:$B,0),2))</f>
      </c>
      <c r="K39" s="156">
        <f>IF(ISNA(MATCH($A39,'Výsledková listina'!$B:$B,0)),"",INDEX('Výsledková listina'!$L:$M,MATCH($A39,'Výsledková listina'!$B:$B,0),1))</f>
      </c>
      <c r="L39" s="156">
        <f>IF(ISNA(MATCH($A39,'Výsledková listina'!$B:$B,0)),"",INDEX('Výsledková listina'!$L:$M,MATCH($A39,'Výsledková listina'!$B:$B,0),2))</f>
      </c>
      <c r="M39" s="156">
        <f t="shared" si="4"/>
      </c>
      <c r="N39" s="156">
        <f t="shared" si="5"/>
      </c>
      <c r="O39" s="156">
        <f t="shared" si="6"/>
        <v>0</v>
      </c>
      <c r="P39" s="158">
        <f t="shared" si="7"/>
      </c>
    </row>
    <row r="40" spans="1:16" s="159" customFormat="1" ht="15.75">
      <c r="A40" s="156"/>
      <c r="B40" s="157"/>
      <c r="C40" s="157"/>
      <c r="D40" s="156"/>
      <c r="E40" s="156">
        <f>IF(ISNA(MATCH($A40,'[1]Výsledková listina'!$B:$B,0)),"",INDEX('[1]Výsledková listina'!$H:$I,MATCH($A40,'[1]Výsledková listina'!$B:$B,0),1))</f>
      </c>
      <c r="F40" s="156">
        <f>IF(ISNA(MATCH($A40,'[1]Výsledková listina'!$B:$B,0)),"",INDEX('[1]Výsledková listina'!$H:$I,MATCH($A40,'[1]Výsledková listina'!$B:$B,0),2))</f>
      </c>
      <c r="G40" s="156">
        <f>IF(ISNA(MATCH($A40,'[1]Výsledková listina'!$B:$B,0)),"",INDEX('[1]Výsledková listina'!$L:$M,MATCH($A40,'[1]Výsledková listina'!$B:$B,0),1))</f>
      </c>
      <c r="H40" s="156">
        <f>IF(ISNA(MATCH($A40,'[1]Výsledková listina'!$B:$B,0)),"",INDEX('[1]Výsledková listina'!$L:$M,MATCH($A40,'[1]Výsledková listina'!$B:$B,0),2))</f>
      </c>
      <c r="I40" s="156">
        <f>IF(ISNA(MATCH($A40,'Výsledková listina'!$B:$B,0)),"",INDEX('Výsledková listina'!$H:$I,MATCH($A40,'Výsledková listina'!$B:$B,0),1))</f>
      </c>
      <c r="J40" s="156">
        <f>IF(ISNA(MATCH($A40,'Výsledková listina'!$B:$B,0)),"",INDEX('Výsledková listina'!$H:$I,MATCH($A40,'Výsledková listina'!$B:$B,0),2))</f>
      </c>
      <c r="K40" s="156">
        <f>IF(ISNA(MATCH($A40,'Výsledková listina'!$B:$B,0)),"",INDEX('Výsledková listina'!$L:$M,MATCH($A40,'Výsledková listina'!$B:$B,0),1))</f>
      </c>
      <c r="L40" s="156">
        <f>IF(ISNA(MATCH($A40,'Výsledková listina'!$B:$B,0)),"",INDEX('Výsledková listina'!$L:$M,MATCH($A40,'Výsledková listina'!$B:$B,0),2))</f>
      </c>
      <c r="M40" s="156">
        <f t="shared" si="4"/>
      </c>
      <c r="N40" s="156">
        <f t="shared" si="5"/>
      </c>
      <c r="O40" s="156">
        <f t="shared" si="6"/>
        <v>0</v>
      </c>
      <c r="P40" s="158">
        <f t="shared" si="7"/>
      </c>
    </row>
    <row r="41" spans="1:16" s="159" customFormat="1" ht="15.75">
      <c r="A41" s="156"/>
      <c r="B41" s="157"/>
      <c r="C41" s="157"/>
      <c r="D41" s="156"/>
      <c r="E41" s="156">
        <f>IF(ISNA(MATCH($A41,'[1]Výsledková listina'!$B:$B,0)),"",INDEX('[1]Výsledková listina'!$H:$I,MATCH($A41,'[1]Výsledková listina'!$B:$B,0),1))</f>
      </c>
      <c r="F41" s="156">
        <f>IF(ISNA(MATCH($A41,'[1]Výsledková listina'!$B:$B,0)),"",INDEX('[1]Výsledková listina'!$H:$I,MATCH($A41,'[1]Výsledková listina'!$B:$B,0),2))</f>
      </c>
      <c r="G41" s="156">
        <f>IF(ISNA(MATCH($A41,'[1]Výsledková listina'!$B:$B,0)),"",INDEX('[1]Výsledková listina'!$L:$M,MATCH($A41,'[1]Výsledková listina'!$B:$B,0),1))</f>
      </c>
      <c r="H41" s="156">
        <f>IF(ISNA(MATCH($A41,'[1]Výsledková listina'!$B:$B,0)),"",INDEX('[1]Výsledková listina'!$L:$M,MATCH($A41,'[1]Výsledková listina'!$B:$B,0),2))</f>
      </c>
      <c r="I41" s="156">
        <f>IF(ISNA(MATCH($A41,'Výsledková listina'!$B:$B,0)),"",INDEX('Výsledková listina'!$H:$I,MATCH($A41,'Výsledková listina'!$B:$B,0),1))</f>
      </c>
      <c r="J41" s="156">
        <f>IF(ISNA(MATCH($A41,'Výsledková listina'!$B:$B,0)),"",INDEX('Výsledková listina'!$H:$I,MATCH($A41,'Výsledková listina'!$B:$B,0),2))</f>
      </c>
      <c r="K41" s="156">
        <f>IF(ISNA(MATCH($A41,'Výsledková listina'!$B:$B,0)),"",INDEX('Výsledková listina'!$L:$M,MATCH($A41,'Výsledková listina'!$B:$B,0),1))</f>
      </c>
      <c r="L41" s="156">
        <f>IF(ISNA(MATCH($A41,'Výsledková listina'!$B:$B,0)),"",INDEX('Výsledková listina'!$L:$M,MATCH($A41,'Výsledková listina'!$B:$B,0),2))</f>
      </c>
      <c r="M41" s="156">
        <f t="shared" si="4"/>
      </c>
      <c r="N41" s="156">
        <f t="shared" si="5"/>
      </c>
      <c r="O41" s="156">
        <f t="shared" si="6"/>
        <v>0</v>
      </c>
      <c r="P41" s="158">
        <f t="shared" si="7"/>
      </c>
    </row>
    <row r="42" spans="1:16" s="159" customFormat="1" ht="15.75">
      <c r="A42" s="156"/>
      <c r="B42" s="157"/>
      <c r="C42" s="157"/>
      <c r="D42" s="160"/>
      <c r="E42" s="156">
        <f>IF(ISNA(MATCH($A42,'[1]Výsledková listina'!$B:$B,0)),"",INDEX('[1]Výsledková listina'!$H:$I,MATCH($A42,'[1]Výsledková listina'!$B:$B,0),1))</f>
      </c>
      <c r="F42" s="156">
        <f>IF(ISNA(MATCH($A42,'[1]Výsledková listina'!$B:$B,0)),"",INDEX('[1]Výsledková listina'!$H:$I,MATCH($A42,'[1]Výsledková listina'!$B:$B,0),2))</f>
      </c>
      <c r="G42" s="156">
        <f>IF(ISNA(MATCH($A42,'[1]Výsledková listina'!$B:$B,0)),"",INDEX('[1]Výsledková listina'!$L:$M,MATCH($A42,'[1]Výsledková listina'!$B:$B,0),1))</f>
      </c>
      <c r="H42" s="156">
        <f>IF(ISNA(MATCH($A42,'[1]Výsledková listina'!$B:$B,0)),"",INDEX('[1]Výsledková listina'!$L:$M,MATCH($A42,'[1]Výsledková listina'!$B:$B,0),2))</f>
      </c>
      <c r="I42" s="156">
        <f>IF(ISNA(MATCH($A42,'Výsledková listina'!$B:$B,0)),"",INDEX('Výsledková listina'!$H:$I,MATCH($A42,'Výsledková listina'!$B:$B,0),1))</f>
      </c>
      <c r="J42" s="156">
        <f>IF(ISNA(MATCH($A42,'Výsledková listina'!$B:$B,0)),"",INDEX('Výsledková listina'!$H:$I,MATCH($A42,'Výsledková listina'!$B:$B,0),2))</f>
      </c>
      <c r="K42" s="156">
        <f>IF(ISNA(MATCH($A42,'Výsledková listina'!$B:$B,0)),"",INDEX('Výsledková listina'!$L:$M,MATCH($A42,'Výsledková listina'!$B:$B,0),1))</f>
      </c>
      <c r="L42" s="156">
        <f>IF(ISNA(MATCH($A42,'Výsledková listina'!$B:$B,0)),"",INDEX('Výsledková listina'!$L:$M,MATCH($A42,'Výsledková listina'!$B:$B,0),2))</f>
      </c>
      <c r="M42" s="156">
        <f t="shared" si="4"/>
      </c>
      <c r="N42" s="156">
        <f t="shared" si="5"/>
      </c>
      <c r="O42" s="156">
        <f t="shared" si="6"/>
        <v>0</v>
      </c>
      <c r="P42" s="158">
        <f t="shared" si="7"/>
      </c>
    </row>
    <row r="43" spans="1:16" s="159" customFormat="1" ht="15.75">
      <c r="A43" s="156"/>
      <c r="B43" s="157"/>
      <c r="C43" s="157"/>
      <c r="D43" s="156"/>
      <c r="E43" s="156">
        <f>IF(ISNA(MATCH($A43,'[1]Výsledková listina'!$B:$B,0)),"",INDEX('[1]Výsledková listina'!$H:$I,MATCH($A43,'[1]Výsledková listina'!$B:$B,0),1))</f>
      </c>
      <c r="F43" s="156">
        <f>IF(ISNA(MATCH($A43,'[1]Výsledková listina'!$B:$B,0)),"",INDEX('[1]Výsledková listina'!$H:$I,MATCH($A43,'[1]Výsledková listina'!$B:$B,0),2))</f>
      </c>
      <c r="G43" s="156">
        <f>IF(ISNA(MATCH($A43,'[1]Výsledková listina'!$B:$B,0)),"",INDEX('[1]Výsledková listina'!$L:$M,MATCH($A43,'[1]Výsledková listina'!$B:$B,0),1))</f>
      </c>
      <c r="H43" s="156">
        <f>IF(ISNA(MATCH($A43,'[1]Výsledková listina'!$B:$B,0)),"",INDEX('[1]Výsledková listina'!$L:$M,MATCH($A43,'[1]Výsledková listina'!$B:$B,0),2))</f>
      </c>
      <c r="I43" s="156">
        <f>IF(ISNA(MATCH($A43,'Výsledková listina'!$B:$B,0)),"",INDEX('Výsledková listina'!$H:$I,MATCH($A43,'Výsledková listina'!$B:$B,0),1))</f>
      </c>
      <c r="J43" s="156">
        <f>IF(ISNA(MATCH($A43,'Výsledková listina'!$B:$B,0)),"",INDEX('Výsledková listina'!$H:$I,MATCH($A43,'Výsledková listina'!$B:$B,0),2))</f>
      </c>
      <c r="K43" s="156">
        <f>IF(ISNA(MATCH($A43,'Výsledková listina'!$B:$B,0)),"",INDEX('Výsledková listina'!$L:$M,MATCH($A43,'Výsledková listina'!$B:$B,0),1))</f>
      </c>
      <c r="L43" s="156">
        <f>IF(ISNA(MATCH($A43,'Výsledková listina'!$B:$B,0)),"",INDEX('Výsledková listina'!$L:$M,MATCH($A43,'Výsledková listina'!$B:$B,0),2))</f>
      </c>
      <c r="M43" s="156">
        <f t="shared" si="4"/>
      </c>
      <c r="N43" s="156">
        <f t="shared" si="5"/>
      </c>
      <c r="O43" s="156">
        <f t="shared" si="6"/>
        <v>0</v>
      </c>
      <c r="P43" s="158">
        <f t="shared" si="7"/>
      </c>
    </row>
    <row r="44" spans="1:16" s="159" customFormat="1" ht="15.75">
      <c r="A44" s="156"/>
      <c r="B44" s="157"/>
      <c r="C44" s="157"/>
      <c r="D44" s="156"/>
      <c r="E44" s="156">
        <f>IF(ISNA(MATCH($A44,'[1]Výsledková listina'!$B:$B,0)),"",INDEX('[1]Výsledková listina'!$H:$I,MATCH($A44,'[1]Výsledková listina'!$B:$B,0),1))</f>
      </c>
      <c r="F44" s="156">
        <f>IF(ISNA(MATCH($A44,'[1]Výsledková listina'!$B:$B,0)),"",INDEX('[1]Výsledková listina'!$H:$I,MATCH($A44,'[1]Výsledková listina'!$B:$B,0),2))</f>
      </c>
      <c r="G44" s="156">
        <f>IF(ISNA(MATCH($A44,'[1]Výsledková listina'!$B:$B,0)),"",INDEX('[1]Výsledková listina'!$L:$M,MATCH($A44,'[1]Výsledková listina'!$B:$B,0),1))</f>
      </c>
      <c r="H44" s="156">
        <f>IF(ISNA(MATCH($A44,'[1]Výsledková listina'!$B:$B,0)),"",INDEX('[1]Výsledková listina'!$L:$M,MATCH($A44,'[1]Výsledková listina'!$B:$B,0),2))</f>
      </c>
      <c r="I44" s="156">
        <f>IF(ISNA(MATCH($A44,'Výsledková listina'!$B:$B,0)),"",INDEX('Výsledková listina'!$H:$I,MATCH($A44,'Výsledková listina'!$B:$B,0),1))</f>
      </c>
      <c r="J44" s="156">
        <f>IF(ISNA(MATCH($A44,'Výsledková listina'!$B:$B,0)),"",INDEX('Výsledková listina'!$H:$I,MATCH($A44,'Výsledková listina'!$B:$B,0),2))</f>
      </c>
      <c r="K44" s="156">
        <f>IF(ISNA(MATCH($A44,'Výsledková listina'!$B:$B,0)),"",INDEX('Výsledková listina'!$L:$M,MATCH($A44,'Výsledková listina'!$B:$B,0),1))</f>
      </c>
      <c r="L44" s="156">
        <f>IF(ISNA(MATCH($A44,'Výsledková listina'!$B:$B,0)),"",INDEX('Výsledková listina'!$L:$M,MATCH($A44,'Výsledková listina'!$B:$B,0),2))</f>
      </c>
      <c r="M44" s="156">
        <f t="shared" si="4"/>
      </c>
      <c r="N44" s="156">
        <f t="shared" si="5"/>
      </c>
      <c r="O44" s="156">
        <f t="shared" si="6"/>
        <v>0</v>
      </c>
      <c r="P44" s="158">
        <f t="shared" si="7"/>
      </c>
    </row>
    <row r="45" spans="1:16" s="159" customFormat="1" ht="15.75">
      <c r="A45" s="156"/>
      <c r="B45" s="157"/>
      <c r="C45" s="157"/>
      <c r="D45" s="156"/>
      <c r="E45" s="156">
        <f>IF(ISNA(MATCH($A45,'[1]Výsledková listina'!$B:$B,0)),"",INDEX('[1]Výsledková listina'!$H:$I,MATCH($A45,'[1]Výsledková listina'!$B:$B,0),1))</f>
      </c>
      <c r="F45" s="156">
        <f>IF(ISNA(MATCH($A45,'[1]Výsledková listina'!$B:$B,0)),"",INDEX('[1]Výsledková listina'!$H:$I,MATCH($A45,'[1]Výsledková listina'!$B:$B,0),2))</f>
      </c>
      <c r="G45" s="156">
        <f>IF(ISNA(MATCH($A45,'[1]Výsledková listina'!$B:$B,0)),"",INDEX('[1]Výsledková listina'!$L:$M,MATCH($A45,'[1]Výsledková listina'!$B:$B,0),1))</f>
      </c>
      <c r="H45" s="156">
        <f>IF(ISNA(MATCH($A45,'[1]Výsledková listina'!$B:$B,0)),"",INDEX('[1]Výsledková listina'!$L:$M,MATCH($A45,'[1]Výsledková listina'!$B:$B,0),2))</f>
      </c>
      <c r="I45" s="156">
        <f>IF(ISNA(MATCH($A45,'Výsledková listina'!$B:$B,0)),"",INDEX('Výsledková listina'!$H:$I,MATCH($A45,'Výsledková listina'!$B:$B,0),1))</f>
      </c>
      <c r="J45" s="156">
        <f>IF(ISNA(MATCH($A45,'Výsledková listina'!$B:$B,0)),"",INDEX('Výsledková listina'!$H:$I,MATCH($A45,'Výsledková listina'!$B:$B,0),2))</f>
      </c>
      <c r="K45" s="156">
        <f>IF(ISNA(MATCH($A45,'Výsledková listina'!$B:$B,0)),"",INDEX('Výsledková listina'!$L:$M,MATCH($A45,'Výsledková listina'!$B:$B,0),1))</f>
      </c>
      <c r="L45" s="156">
        <f>IF(ISNA(MATCH($A45,'Výsledková listina'!$B:$B,0)),"",INDEX('Výsledková listina'!$L:$M,MATCH($A45,'Výsledková listina'!$B:$B,0),2))</f>
      </c>
      <c r="M45" s="156">
        <f t="shared" si="4"/>
      </c>
      <c r="N45" s="156">
        <f t="shared" si="5"/>
      </c>
      <c r="O45" s="156">
        <f t="shared" si="6"/>
        <v>0</v>
      </c>
      <c r="P45" s="158">
        <f t="shared" si="7"/>
      </c>
    </row>
    <row r="46" spans="1:16" s="159" customFormat="1" ht="15.75">
      <c r="A46" s="156"/>
      <c r="B46" s="157"/>
      <c r="C46" s="157"/>
      <c r="D46" s="156"/>
      <c r="E46" s="156">
        <f>IF(ISNA(MATCH($A46,'[1]Výsledková listina'!$B:$B,0)),"",INDEX('[1]Výsledková listina'!$H:$I,MATCH($A46,'[1]Výsledková listina'!$B:$B,0),1))</f>
      </c>
      <c r="F46" s="156">
        <f>IF(ISNA(MATCH($A46,'[1]Výsledková listina'!$B:$B,0)),"",INDEX('[1]Výsledková listina'!$H:$I,MATCH($A46,'[1]Výsledková listina'!$B:$B,0),2))</f>
      </c>
      <c r="G46" s="156">
        <f>IF(ISNA(MATCH($A46,'[1]Výsledková listina'!$B:$B,0)),"",INDEX('[1]Výsledková listina'!$L:$M,MATCH($A46,'[1]Výsledková listina'!$B:$B,0),1))</f>
      </c>
      <c r="H46" s="156">
        <f>IF(ISNA(MATCH($A46,'[1]Výsledková listina'!$B:$B,0)),"",INDEX('[1]Výsledková listina'!$L:$M,MATCH($A46,'[1]Výsledková listina'!$B:$B,0),2))</f>
      </c>
      <c r="I46" s="156">
        <f>IF(ISNA(MATCH($A46,'Výsledková listina'!$B:$B,0)),"",INDEX('Výsledková listina'!$H:$I,MATCH($A46,'Výsledková listina'!$B:$B,0),1))</f>
      </c>
      <c r="J46" s="156">
        <f>IF(ISNA(MATCH($A46,'Výsledková listina'!$B:$B,0)),"",INDEX('Výsledková listina'!$H:$I,MATCH($A46,'Výsledková listina'!$B:$B,0),2))</f>
      </c>
      <c r="K46" s="156">
        <f>IF(ISNA(MATCH($A46,'Výsledková listina'!$B:$B,0)),"",INDEX('Výsledková listina'!$L:$M,MATCH($A46,'Výsledková listina'!$B:$B,0),1))</f>
      </c>
      <c r="L46" s="156">
        <f>IF(ISNA(MATCH($A46,'Výsledková listina'!$B:$B,0)),"",INDEX('Výsledková listina'!$L:$M,MATCH($A46,'Výsledková listina'!$B:$B,0),2))</f>
      </c>
      <c r="M46" s="156">
        <f t="shared" si="4"/>
      </c>
      <c r="N46" s="156">
        <f t="shared" si="5"/>
      </c>
      <c r="O46" s="156">
        <f t="shared" si="6"/>
        <v>0</v>
      </c>
      <c r="P46" s="158">
        <f t="shared" si="7"/>
      </c>
    </row>
    <row r="47" spans="1:16" s="159" customFormat="1" ht="15.75">
      <c r="A47" s="156"/>
      <c r="B47" s="157"/>
      <c r="C47" s="157"/>
      <c r="D47" s="156"/>
      <c r="E47" s="156">
        <f>IF(ISNA(MATCH($A47,'[1]Výsledková listina'!$B:$B,0)),"",INDEX('[1]Výsledková listina'!$H:$I,MATCH($A47,'[1]Výsledková listina'!$B:$B,0),1))</f>
      </c>
      <c r="F47" s="156">
        <f>IF(ISNA(MATCH($A47,'[1]Výsledková listina'!$B:$B,0)),"",INDEX('[1]Výsledková listina'!$H:$I,MATCH($A47,'[1]Výsledková listina'!$B:$B,0),2))</f>
      </c>
      <c r="G47" s="156">
        <f>IF(ISNA(MATCH($A47,'[1]Výsledková listina'!$B:$B,0)),"",INDEX('[1]Výsledková listina'!$L:$M,MATCH($A47,'[1]Výsledková listina'!$B:$B,0),1))</f>
      </c>
      <c r="H47" s="156">
        <f>IF(ISNA(MATCH($A47,'[1]Výsledková listina'!$B:$B,0)),"",INDEX('[1]Výsledková listina'!$L:$M,MATCH($A47,'[1]Výsledková listina'!$B:$B,0),2))</f>
      </c>
      <c r="I47" s="156">
        <f>IF(ISNA(MATCH($A47,'Výsledková listina'!$B:$B,0)),"",INDEX('Výsledková listina'!$H:$I,MATCH($A47,'Výsledková listina'!$B:$B,0),1))</f>
      </c>
      <c r="J47" s="156">
        <f>IF(ISNA(MATCH($A47,'Výsledková listina'!$B:$B,0)),"",INDEX('Výsledková listina'!$H:$I,MATCH($A47,'Výsledková listina'!$B:$B,0),2))</f>
      </c>
      <c r="K47" s="156">
        <f>IF(ISNA(MATCH($A47,'Výsledková listina'!$B:$B,0)),"",INDEX('Výsledková listina'!$L:$M,MATCH($A47,'Výsledková listina'!$B:$B,0),1))</f>
      </c>
      <c r="L47" s="156">
        <f>IF(ISNA(MATCH($A47,'Výsledková listina'!$B:$B,0)),"",INDEX('Výsledková listina'!$L:$M,MATCH($A47,'Výsledková listina'!$B:$B,0),2))</f>
      </c>
      <c r="M47" s="156">
        <f t="shared" si="4"/>
      </c>
      <c r="N47" s="156">
        <f t="shared" si="5"/>
      </c>
      <c r="O47" s="156">
        <f t="shared" si="6"/>
        <v>0</v>
      </c>
      <c r="P47" s="158">
        <f t="shared" si="7"/>
      </c>
    </row>
    <row r="48" spans="1:16" s="159" customFormat="1" ht="15.75">
      <c r="A48" s="156"/>
      <c r="B48" s="157"/>
      <c r="C48" s="157"/>
      <c r="D48" s="156"/>
      <c r="E48" s="156">
        <f>IF(ISNA(MATCH($A48,'[1]Výsledková listina'!$B:$B,0)),"",INDEX('[1]Výsledková listina'!$H:$I,MATCH($A48,'[1]Výsledková listina'!$B:$B,0),1))</f>
      </c>
      <c r="F48" s="156">
        <f>IF(ISNA(MATCH($A48,'[1]Výsledková listina'!$B:$B,0)),"",INDEX('[1]Výsledková listina'!$H:$I,MATCH($A48,'[1]Výsledková listina'!$B:$B,0),2))</f>
      </c>
      <c r="G48" s="156">
        <f>IF(ISNA(MATCH($A48,'[1]Výsledková listina'!$B:$B,0)),"",INDEX('[1]Výsledková listina'!$L:$M,MATCH($A48,'[1]Výsledková listina'!$B:$B,0),1))</f>
      </c>
      <c r="H48" s="156">
        <f>IF(ISNA(MATCH($A48,'[1]Výsledková listina'!$B:$B,0)),"",INDEX('[1]Výsledková listina'!$L:$M,MATCH($A48,'[1]Výsledková listina'!$B:$B,0),2))</f>
      </c>
      <c r="I48" s="156">
        <f>IF(ISNA(MATCH($A48,'Výsledková listina'!$B:$B,0)),"",INDEX('Výsledková listina'!$H:$I,MATCH($A48,'Výsledková listina'!$B:$B,0),1))</f>
      </c>
      <c r="J48" s="156">
        <f>IF(ISNA(MATCH($A48,'Výsledková listina'!$B:$B,0)),"",INDEX('Výsledková listina'!$H:$I,MATCH($A48,'Výsledková listina'!$B:$B,0),2))</f>
      </c>
      <c r="K48" s="156">
        <f>IF(ISNA(MATCH($A48,'Výsledková listina'!$B:$B,0)),"",INDEX('Výsledková listina'!$L:$M,MATCH($A48,'Výsledková listina'!$B:$B,0),1))</f>
      </c>
      <c r="L48" s="156">
        <f>IF(ISNA(MATCH($A48,'Výsledková listina'!$B:$B,0)),"",INDEX('Výsledková listina'!$L:$M,MATCH($A48,'Výsledková listina'!$B:$B,0),2))</f>
      </c>
      <c r="M48" s="156">
        <f aca="true" t="shared" si="8" ref="M48:M57">IF(O48&lt;1,"",SUM(E48,G48,I48,K48))</f>
      </c>
      <c r="N48" s="156">
        <f aca="true" t="shared" si="9" ref="N48:N57">IF(O48&lt;1,"",SUM(F48,H48,J48,L48))</f>
      </c>
      <c r="O48" s="156">
        <f aca="true" t="shared" si="10" ref="O48:O57">IF(ISBLANK($B48),0,COUNT(E48,G48,I48,K48))</f>
        <v>0</v>
      </c>
      <c r="P48" s="158">
        <f aca="true" t="shared" si="11" ref="P48:P57">IF(O48&lt;1,"",IF(ISTEXT(P47),1,P47+1))</f>
      </c>
    </row>
    <row r="49" spans="1:16" s="159" customFormat="1" ht="15.75">
      <c r="A49" s="156"/>
      <c r="B49" s="157"/>
      <c r="C49" s="157"/>
      <c r="D49" s="156"/>
      <c r="E49" s="156">
        <f>IF(ISNA(MATCH($A49,'[1]Výsledková listina'!$B:$B,0)),"",INDEX('[1]Výsledková listina'!$H:$I,MATCH($A49,'[1]Výsledková listina'!$B:$B,0),1))</f>
      </c>
      <c r="F49" s="156">
        <f>IF(ISNA(MATCH($A49,'[1]Výsledková listina'!$B:$B,0)),"",INDEX('[1]Výsledková listina'!$H:$I,MATCH($A49,'[1]Výsledková listina'!$B:$B,0),2))</f>
      </c>
      <c r="G49" s="156">
        <f>IF(ISNA(MATCH($A49,'[1]Výsledková listina'!$B:$B,0)),"",INDEX('[1]Výsledková listina'!$L:$M,MATCH($A49,'[1]Výsledková listina'!$B:$B,0),1))</f>
      </c>
      <c r="H49" s="156">
        <f>IF(ISNA(MATCH($A49,'[1]Výsledková listina'!$B:$B,0)),"",INDEX('[1]Výsledková listina'!$L:$M,MATCH($A49,'[1]Výsledková listina'!$B:$B,0),2))</f>
      </c>
      <c r="I49" s="156">
        <f>IF(ISNA(MATCH($A49,'Výsledková listina'!$B:$B,0)),"",INDEX('Výsledková listina'!$H:$I,MATCH($A49,'Výsledková listina'!$B:$B,0),1))</f>
      </c>
      <c r="J49" s="156">
        <f>IF(ISNA(MATCH($A49,'Výsledková listina'!$B:$B,0)),"",INDEX('Výsledková listina'!$H:$I,MATCH($A49,'Výsledková listina'!$B:$B,0),2))</f>
      </c>
      <c r="K49" s="156">
        <f>IF(ISNA(MATCH($A49,'Výsledková listina'!$B:$B,0)),"",INDEX('Výsledková listina'!$L:$M,MATCH($A49,'Výsledková listina'!$B:$B,0),1))</f>
      </c>
      <c r="L49" s="156">
        <f>IF(ISNA(MATCH($A49,'Výsledková listina'!$B:$B,0)),"",INDEX('Výsledková listina'!$L:$M,MATCH($A49,'Výsledková listina'!$B:$B,0),2))</f>
      </c>
      <c r="M49" s="156">
        <f t="shared" si="8"/>
      </c>
      <c r="N49" s="156">
        <f t="shared" si="9"/>
      </c>
      <c r="O49" s="156">
        <f t="shared" si="10"/>
        <v>0</v>
      </c>
      <c r="P49" s="158">
        <f t="shared" si="11"/>
      </c>
    </row>
    <row r="50" spans="1:16" s="159" customFormat="1" ht="15.75">
      <c r="A50" s="156"/>
      <c r="B50" s="157"/>
      <c r="C50" s="157"/>
      <c r="D50" s="156"/>
      <c r="E50" s="156">
        <f>IF(ISNA(MATCH($A50,'[1]Výsledková listina'!$B:$B,0)),"",INDEX('[1]Výsledková listina'!$H:$I,MATCH($A50,'[1]Výsledková listina'!$B:$B,0),1))</f>
      </c>
      <c r="F50" s="156">
        <f>IF(ISNA(MATCH($A50,'[1]Výsledková listina'!$B:$B,0)),"",INDEX('[1]Výsledková listina'!$H:$I,MATCH($A50,'[1]Výsledková listina'!$B:$B,0),2))</f>
      </c>
      <c r="G50" s="156">
        <f>IF(ISNA(MATCH($A50,'[1]Výsledková listina'!$B:$B,0)),"",INDEX('[1]Výsledková listina'!$L:$M,MATCH($A50,'[1]Výsledková listina'!$B:$B,0),1))</f>
      </c>
      <c r="H50" s="156">
        <f>IF(ISNA(MATCH($A50,'[1]Výsledková listina'!$B:$B,0)),"",INDEX('[1]Výsledková listina'!$L:$M,MATCH($A50,'[1]Výsledková listina'!$B:$B,0),2))</f>
      </c>
      <c r="I50" s="156">
        <f>IF(ISNA(MATCH($A50,'Výsledková listina'!$B:$B,0)),"",INDEX('Výsledková listina'!$H:$I,MATCH($A50,'Výsledková listina'!$B:$B,0),1))</f>
      </c>
      <c r="J50" s="156">
        <f>IF(ISNA(MATCH($A50,'Výsledková listina'!$B:$B,0)),"",INDEX('Výsledková listina'!$H:$I,MATCH($A50,'Výsledková listina'!$B:$B,0),2))</f>
      </c>
      <c r="K50" s="156">
        <f>IF(ISNA(MATCH($A50,'Výsledková listina'!$B:$B,0)),"",INDEX('Výsledková listina'!$L:$M,MATCH($A50,'Výsledková listina'!$B:$B,0),1))</f>
      </c>
      <c r="L50" s="156">
        <f>IF(ISNA(MATCH($A50,'Výsledková listina'!$B:$B,0)),"",INDEX('Výsledková listina'!$L:$M,MATCH($A50,'Výsledková listina'!$B:$B,0),2))</f>
      </c>
      <c r="M50" s="156">
        <f t="shared" si="8"/>
      </c>
      <c r="N50" s="156">
        <f t="shared" si="9"/>
      </c>
      <c r="O50" s="156">
        <f t="shared" si="10"/>
        <v>0</v>
      </c>
      <c r="P50" s="158">
        <f t="shared" si="11"/>
      </c>
    </row>
    <row r="51" spans="1:16" s="159" customFormat="1" ht="15.75">
      <c r="A51" s="156"/>
      <c r="B51" s="157"/>
      <c r="C51" s="157"/>
      <c r="D51" s="156"/>
      <c r="E51" s="156">
        <f>IF(ISNA(MATCH($A51,'[1]Výsledková listina'!$B:$B,0)),"",INDEX('[1]Výsledková listina'!$H:$I,MATCH($A51,'[1]Výsledková listina'!$B:$B,0),1))</f>
      </c>
      <c r="F51" s="156">
        <f>IF(ISNA(MATCH($A51,'[1]Výsledková listina'!$B:$B,0)),"",INDEX('[1]Výsledková listina'!$H:$I,MATCH($A51,'[1]Výsledková listina'!$B:$B,0),2))</f>
      </c>
      <c r="G51" s="156">
        <f>IF(ISNA(MATCH($A51,'[1]Výsledková listina'!$B:$B,0)),"",INDEX('[1]Výsledková listina'!$L:$M,MATCH($A51,'[1]Výsledková listina'!$B:$B,0),1))</f>
      </c>
      <c r="H51" s="156">
        <f>IF(ISNA(MATCH($A51,'[1]Výsledková listina'!$B:$B,0)),"",INDEX('[1]Výsledková listina'!$L:$M,MATCH($A51,'[1]Výsledková listina'!$B:$B,0),2))</f>
      </c>
      <c r="I51" s="156">
        <f>IF(ISNA(MATCH($A51,'Výsledková listina'!$B:$B,0)),"",INDEX('Výsledková listina'!$H:$I,MATCH($A51,'Výsledková listina'!$B:$B,0),1))</f>
      </c>
      <c r="J51" s="156">
        <f>IF(ISNA(MATCH($A51,'Výsledková listina'!$B:$B,0)),"",INDEX('Výsledková listina'!$H:$I,MATCH($A51,'Výsledková listina'!$B:$B,0),2))</f>
      </c>
      <c r="K51" s="156">
        <f>IF(ISNA(MATCH($A51,'Výsledková listina'!$B:$B,0)),"",INDEX('Výsledková listina'!$L:$M,MATCH($A51,'Výsledková listina'!$B:$B,0),1))</f>
      </c>
      <c r="L51" s="156">
        <f>IF(ISNA(MATCH($A51,'Výsledková listina'!$B:$B,0)),"",INDEX('Výsledková listina'!$L:$M,MATCH($A51,'Výsledková listina'!$B:$B,0),2))</f>
      </c>
      <c r="M51" s="156">
        <f t="shared" si="8"/>
      </c>
      <c r="N51" s="156">
        <f t="shared" si="9"/>
      </c>
      <c r="O51" s="156">
        <f t="shared" si="10"/>
        <v>0</v>
      </c>
      <c r="P51" s="158">
        <f t="shared" si="11"/>
      </c>
    </row>
    <row r="52" spans="1:16" s="159" customFormat="1" ht="15.75">
      <c r="A52" s="156"/>
      <c r="B52" s="157"/>
      <c r="C52" s="157"/>
      <c r="D52" s="156"/>
      <c r="E52" s="156">
        <f>IF(ISNA(MATCH($A52,'[1]Výsledková listina'!$B:$B,0)),"",INDEX('[1]Výsledková listina'!$H:$I,MATCH($A52,'[1]Výsledková listina'!$B:$B,0),1))</f>
      </c>
      <c r="F52" s="156">
        <f>IF(ISNA(MATCH($A52,'[1]Výsledková listina'!$B:$B,0)),"",INDEX('[1]Výsledková listina'!$H:$I,MATCH($A52,'[1]Výsledková listina'!$B:$B,0),2))</f>
      </c>
      <c r="G52" s="156">
        <f>IF(ISNA(MATCH($A52,'[1]Výsledková listina'!$B:$B,0)),"",INDEX('[1]Výsledková listina'!$L:$M,MATCH($A52,'[1]Výsledková listina'!$B:$B,0),1))</f>
      </c>
      <c r="H52" s="156">
        <f>IF(ISNA(MATCH($A52,'[1]Výsledková listina'!$B:$B,0)),"",INDEX('[1]Výsledková listina'!$L:$M,MATCH($A52,'[1]Výsledková listina'!$B:$B,0),2))</f>
      </c>
      <c r="I52" s="156">
        <f>IF(ISNA(MATCH($A52,'Výsledková listina'!$B:$B,0)),"",INDEX('Výsledková listina'!$H:$I,MATCH($A52,'Výsledková listina'!$B:$B,0),1))</f>
      </c>
      <c r="J52" s="156">
        <f>IF(ISNA(MATCH($A52,'Výsledková listina'!$B:$B,0)),"",INDEX('Výsledková listina'!$H:$I,MATCH($A52,'Výsledková listina'!$B:$B,0),2))</f>
      </c>
      <c r="K52" s="156">
        <f>IF(ISNA(MATCH($A52,'Výsledková listina'!$B:$B,0)),"",INDEX('Výsledková listina'!$L:$M,MATCH($A52,'Výsledková listina'!$B:$B,0),1))</f>
      </c>
      <c r="L52" s="156">
        <f>IF(ISNA(MATCH($A52,'Výsledková listina'!$B:$B,0)),"",INDEX('Výsledková listina'!$L:$M,MATCH($A52,'Výsledková listina'!$B:$B,0),2))</f>
      </c>
      <c r="M52" s="156">
        <f t="shared" si="8"/>
      </c>
      <c r="N52" s="156">
        <f t="shared" si="9"/>
      </c>
      <c r="O52" s="156">
        <f t="shared" si="10"/>
        <v>0</v>
      </c>
      <c r="P52" s="158">
        <f t="shared" si="11"/>
      </c>
    </row>
    <row r="53" spans="1:16" s="159" customFormat="1" ht="15.75">
      <c r="A53" s="156"/>
      <c r="B53" s="157"/>
      <c r="C53" s="157"/>
      <c r="D53" s="156"/>
      <c r="E53" s="156">
        <f>IF(ISNA(MATCH($A53,'[1]Výsledková listina'!$B:$B,0)),"",INDEX('[1]Výsledková listina'!$H:$I,MATCH($A53,'[1]Výsledková listina'!$B:$B,0),1))</f>
      </c>
      <c r="F53" s="156">
        <f>IF(ISNA(MATCH($A53,'[1]Výsledková listina'!$B:$B,0)),"",INDEX('[1]Výsledková listina'!$H:$I,MATCH($A53,'[1]Výsledková listina'!$B:$B,0),2))</f>
      </c>
      <c r="G53" s="156">
        <f>IF(ISNA(MATCH($A53,'[1]Výsledková listina'!$B:$B,0)),"",INDEX('[1]Výsledková listina'!$L:$M,MATCH($A53,'[1]Výsledková listina'!$B:$B,0),1))</f>
      </c>
      <c r="H53" s="156">
        <f>IF(ISNA(MATCH($A53,'[1]Výsledková listina'!$B:$B,0)),"",INDEX('[1]Výsledková listina'!$L:$M,MATCH($A53,'[1]Výsledková listina'!$B:$B,0),2))</f>
      </c>
      <c r="I53" s="156">
        <f>IF(ISNA(MATCH($A53,'Výsledková listina'!$B:$B,0)),"",INDEX('Výsledková listina'!$H:$I,MATCH($A53,'Výsledková listina'!$B:$B,0),1))</f>
      </c>
      <c r="J53" s="156">
        <f>IF(ISNA(MATCH($A53,'Výsledková listina'!$B:$B,0)),"",INDEX('Výsledková listina'!$H:$I,MATCH($A53,'Výsledková listina'!$B:$B,0),2))</f>
      </c>
      <c r="K53" s="156">
        <f>IF(ISNA(MATCH($A53,'Výsledková listina'!$B:$B,0)),"",INDEX('Výsledková listina'!$L:$M,MATCH($A53,'Výsledková listina'!$B:$B,0),1))</f>
      </c>
      <c r="L53" s="156">
        <f>IF(ISNA(MATCH($A53,'Výsledková listina'!$B:$B,0)),"",INDEX('Výsledková listina'!$L:$M,MATCH($A53,'Výsledková listina'!$B:$B,0),2))</f>
      </c>
      <c r="M53" s="156">
        <f t="shared" si="8"/>
      </c>
      <c r="N53" s="156">
        <f t="shared" si="9"/>
      </c>
      <c r="O53" s="156">
        <f t="shared" si="10"/>
        <v>0</v>
      </c>
      <c r="P53" s="158">
        <f t="shared" si="11"/>
      </c>
    </row>
    <row r="54" spans="1:16" s="159" customFormat="1" ht="15.75">
      <c r="A54" s="156"/>
      <c r="B54" s="157"/>
      <c r="C54" s="157"/>
      <c r="D54" s="160"/>
      <c r="E54" s="156">
        <f>IF(ISNA(MATCH($A54,'[1]Výsledková listina'!$B:$B,0)),"",INDEX('[1]Výsledková listina'!$H:$I,MATCH($A54,'[1]Výsledková listina'!$B:$B,0),1))</f>
      </c>
      <c r="F54" s="156">
        <f>IF(ISNA(MATCH($A54,'[1]Výsledková listina'!$B:$B,0)),"",INDEX('[1]Výsledková listina'!$H:$I,MATCH($A54,'[1]Výsledková listina'!$B:$B,0),2))</f>
      </c>
      <c r="G54" s="156">
        <f>IF(ISNA(MATCH($A54,'[1]Výsledková listina'!$B:$B,0)),"",INDEX('[1]Výsledková listina'!$L:$M,MATCH($A54,'[1]Výsledková listina'!$B:$B,0),1))</f>
      </c>
      <c r="H54" s="156">
        <f>IF(ISNA(MATCH($A54,'[1]Výsledková listina'!$B:$B,0)),"",INDEX('[1]Výsledková listina'!$L:$M,MATCH($A54,'[1]Výsledková listina'!$B:$B,0),2))</f>
      </c>
      <c r="I54" s="156">
        <f>IF(ISNA(MATCH($A54,'Výsledková listina'!$B:$B,0)),"",INDEX('Výsledková listina'!$H:$I,MATCH($A54,'Výsledková listina'!$B:$B,0),1))</f>
      </c>
      <c r="J54" s="156">
        <f>IF(ISNA(MATCH($A54,'Výsledková listina'!$B:$B,0)),"",INDEX('Výsledková listina'!$H:$I,MATCH($A54,'Výsledková listina'!$B:$B,0),2))</f>
      </c>
      <c r="K54" s="156">
        <f>IF(ISNA(MATCH($A54,'Výsledková listina'!$B:$B,0)),"",INDEX('Výsledková listina'!$L:$M,MATCH($A54,'Výsledková listina'!$B:$B,0),1))</f>
      </c>
      <c r="L54" s="156">
        <f>IF(ISNA(MATCH($A54,'Výsledková listina'!$B:$B,0)),"",INDEX('Výsledková listina'!$L:$M,MATCH($A54,'Výsledková listina'!$B:$B,0),2))</f>
      </c>
      <c r="M54" s="156">
        <f t="shared" si="8"/>
      </c>
      <c r="N54" s="156">
        <f t="shared" si="9"/>
      </c>
      <c r="O54" s="156">
        <f t="shared" si="10"/>
        <v>0</v>
      </c>
      <c r="P54" s="158">
        <f t="shared" si="11"/>
      </c>
    </row>
    <row r="55" spans="1:16" s="159" customFormat="1" ht="15.75">
      <c r="A55" s="156"/>
      <c r="B55" s="157"/>
      <c r="C55" s="157"/>
      <c r="D55" s="156"/>
      <c r="E55" s="156">
        <f>IF(ISNA(MATCH($A55,'[1]Výsledková listina'!$B:$B,0)),"",INDEX('[1]Výsledková listina'!$H:$I,MATCH($A55,'[1]Výsledková listina'!$B:$B,0),1))</f>
      </c>
      <c r="F55" s="156">
        <f>IF(ISNA(MATCH($A55,'[1]Výsledková listina'!$B:$B,0)),"",INDEX('[1]Výsledková listina'!$H:$I,MATCH($A55,'[1]Výsledková listina'!$B:$B,0),2))</f>
      </c>
      <c r="G55" s="156">
        <f>IF(ISNA(MATCH($A55,'[1]Výsledková listina'!$B:$B,0)),"",INDEX('[1]Výsledková listina'!$L:$M,MATCH($A55,'[1]Výsledková listina'!$B:$B,0),1))</f>
      </c>
      <c r="H55" s="156">
        <f>IF(ISNA(MATCH($A55,'[1]Výsledková listina'!$B:$B,0)),"",INDEX('[1]Výsledková listina'!$L:$M,MATCH($A55,'[1]Výsledková listina'!$B:$B,0),2))</f>
      </c>
      <c r="I55" s="156">
        <f>IF(ISNA(MATCH($A55,'Výsledková listina'!$B:$B,0)),"",INDEX('Výsledková listina'!$H:$I,MATCH($A55,'Výsledková listina'!$B:$B,0),1))</f>
      </c>
      <c r="J55" s="156">
        <f>IF(ISNA(MATCH($A55,'Výsledková listina'!$B:$B,0)),"",INDEX('Výsledková listina'!$H:$I,MATCH($A55,'Výsledková listina'!$B:$B,0),2))</f>
      </c>
      <c r="K55" s="156">
        <f>IF(ISNA(MATCH($A55,'Výsledková listina'!$B:$B,0)),"",INDEX('Výsledková listina'!$L:$M,MATCH($A55,'Výsledková listina'!$B:$B,0),1))</f>
      </c>
      <c r="L55" s="156">
        <f>IF(ISNA(MATCH($A55,'Výsledková listina'!$B:$B,0)),"",INDEX('Výsledková listina'!$L:$M,MATCH($A55,'Výsledková listina'!$B:$B,0),2))</f>
      </c>
      <c r="M55" s="156">
        <f t="shared" si="8"/>
      </c>
      <c r="N55" s="156">
        <f t="shared" si="9"/>
      </c>
      <c r="O55" s="156">
        <f t="shared" si="10"/>
        <v>0</v>
      </c>
      <c r="P55" s="158">
        <f t="shared" si="11"/>
      </c>
    </row>
    <row r="56" spans="1:16" s="159" customFormat="1" ht="15.75">
      <c r="A56" s="156"/>
      <c r="B56" s="157"/>
      <c r="C56" s="157"/>
      <c r="D56" s="160"/>
      <c r="E56" s="156">
        <f>IF(ISNA(MATCH($A56,'[1]Výsledková listina'!$B:$B,0)),"",INDEX('[1]Výsledková listina'!$H:$I,MATCH($A56,'[1]Výsledková listina'!$B:$B,0),1))</f>
      </c>
      <c r="F56" s="156">
        <f>IF(ISNA(MATCH($A56,'[1]Výsledková listina'!$B:$B,0)),"",INDEX('[1]Výsledková listina'!$H:$I,MATCH($A56,'[1]Výsledková listina'!$B:$B,0),2))</f>
      </c>
      <c r="G56" s="156">
        <f>IF(ISNA(MATCH($A56,'[1]Výsledková listina'!$B:$B,0)),"",INDEX('[1]Výsledková listina'!$L:$M,MATCH($A56,'[1]Výsledková listina'!$B:$B,0),1))</f>
      </c>
      <c r="H56" s="156">
        <f>IF(ISNA(MATCH($A56,'[1]Výsledková listina'!$B:$B,0)),"",INDEX('[1]Výsledková listina'!$L:$M,MATCH($A56,'[1]Výsledková listina'!$B:$B,0),2))</f>
      </c>
      <c r="I56" s="156">
        <f>IF(ISNA(MATCH($A56,'Výsledková listina'!$B:$B,0)),"",INDEX('Výsledková listina'!$H:$I,MATCH($A56,'Výsledková listina'!$B:$B,0),1))</f>
      </c>
      <c r="J56" s="156">
        <f>IF(ISNA(MATCH($A56,'Výsledková listina'!$B:$B,0)),"",INDEX('Výsledková listina'!$H:$I,MATCH($A56,'Výsledková listina'!$B:$B,0),2))</f>
      </c>
      <c r="K56" s="156">
        <f>IF(ISNA(MATCH($A56,'Výsledková listina'!$B:$B,0)),"",INDEX('Výsledková listina'!$L:$M,MATCH($A56,'Výsledková listina'!$B:$B,0),1))</f>
      </c>
      <c r="L56" s="156">
        <f>IF(ISNA(MATCH($A56,'Výsledková listina'!$B:$B,0)),"",INDEX('Výsledková listina'!$L:$M,MATCH($A56,'Výsledková listina'!$B:$B,0),2))</f>
      </c>
      <c r="M56" s="156">
        <f t="shared" si="8"/>
      </c>
      <c r="N56" s="156">
        <f t="shared" si="9"/>
      </c>
      <c r="O56" s="156">
        <f t="shared" si="10"/>
        <v>0</v>
      </c>
      <c r="P56" s="158">
        <f t="shared" si="11"/>
      </c>
    </row>
    <row r="57" spans="1:16" s="159" customFormat="1" ht="15.75">
      <c r="A57" s="156"/>
      <c r="B57" s="157"/>
      <c r="C57" s="157"/>
      <c r="D57" s="156"/>
      <c r="E57" s="156">
        <f>IF(ISNA(MATCH($A57,'[1]Výsledková listina'!$B:$B,0)),"",INDEX('[1]Výsledková listina'!$H:$I,MATCH($A57,'[1]Výsledková listina'!$B:$B,0),1))</f>
      </c>
      <c r="F57" s="156">
        <f>IF(ISNA(MATCH($A57,'[1]Výsledková listina'!$B:$B,0)),"",INDEX('[1]Výsledková listina'!$H:$I,MATCH($A57,'[1]Výsledková listina'!$B:$B,0),2))</f>
      </c>
      <c r="G57" s="156">
        <f>IF(ISNA(MATCH($A57,'[1]Výsledková listina'!$B:$B,0)),"",INDEX('[1]Výsledková listina'!$L:$M,MATCH($A57,'[1]Výsledková listina'!$B:$B,0),1))</f>
      </c>
      <c r="H57" s="156">
        <f>IF(ISNA(MATCH($A57,'[1]Výsledková listina'!$B:$B,0)),"",INDEX('[1]Výsledková listina'!$L:$M,MATCH($A57,'[1]Výsledková listina'!$B:$B,0),2))</f>
      </c>
      <c r="I57" s="156">
        <f>IF(ISNA(MATCH($A57,'Výsledková listina'!$B:$B,0)),"",INDEX('Výsledková listina'!$H:$I,MATCH($A57,'Výsledková listina'!$B:$B,0),1))</f>
      </c>
      <c r="J57" s="156">
        <f>IF(ISNA(MATCH($A57,'Výsledková listina'!$B:$B,0)),"",INDEX('Výsledková listina'!$H:$I,MATCH($A57,'Výsledková listina'!$B:$B,0),2))</f>
      </c>
      <c r="K57" s="156">
        <f>IF(ISNA(MATCH($A57,'Výsledková listina'!$B:$B,0)),"",INDEX('Výsledková listina'!$L:$M,MATCH($A57,'Výsledková listina'!$B:$B,0),1))</f>
      </c>
      <c r="L57" s="156">
        <f>IF(ISNA(MATCH($A57,'Výsledková listina'!$B:$B,0)),"",INDEX('Výsledková listina'!$L:$M,MATCH($A57,'Výsledková listina'!$B:$B,0),2))</f>
      </c>
      <c r="M57" s="156">
        <f t="shared" si="8"/>
      </c>
      <c r="N57" s="156">
        <f t="shared" si="9"/>
      </c>
      <c r="O57" s="156">
        <f t="shared" si="10"/>
        <v>0</v>
      </c>
      <c r="P57" s="158">
        <f t="shared" si="11"/>
      </c>
    </row>
    <row r="58" spans="1:16" s="159" customFormat="1" ht="15.75">
      <c r="A58" s="156"/>
      <c r="B58" s="157"/>
      <c r="C58" s="157"/>
      <c r="D58" s="156"/>
      <c r="E58" s="156">
        <f>IF(ISNA(MATCH($A58,'[1]Výsledková listina'!$B:$B,0)),"",INDEX('[1]Výsledková listina'!$H:$I,MATCH($A58,'[1]Výsledková listina'!$B:$B,0),1))</f>
      </c>
      <c r="F58" s="156">
        <f>IF(ISNA(MATCH($A58,'[1]Výsledková listina'!$B:$B,0)),"",INDEX('[1]Výsledková listina'!$H:$I,MATCH($A58,'[1]Výsledková listina'!$B:$B,0),2))</f>
      </c>
      <c r="G58" s="156">
        <f>IF(ISNA(MATCH($A58,'[1]Výsledková listina'!$B:$B,0)),"",INDEX('[1]Výsledková listina'!$L:$M,MATCH($A58,'[1]Výsledková listina'!$B:$B,0),1))</f>
      </c>
      <c r="H58" s="156">
        <f>IF(ISNA(MATCH($A58,'[1]Výsledková listina'!$B:$B,0)),"",INDEX('[1]Výsledková listina'!$L:$M,MATCH($A58,'[1]Výsledková listina'!$B:$B,0),2))</f>
      </c>
      <c r="I58" s="156">
        <f>IF(ISNA(MATCH($A58,'Výsledková listina'!$B:$B,0)),"",INDEX('Výsledková listina'!$H:$I,MATCH($A58,'Výsledková listina'!$B:$B,0),1))</f>
      </c>
      <c r="J58" s="156">
        <f>IF(ISNA(MATCH($A58,'Výsledková listina'!$B:$B,0)),"",INDEX('Výsledková listina'!$H:$I,MATCH($A58,'Výsledková listina'!$B:$B,0),2))</f>
      </c>
      <c r="K58" s="156">
        <f>IF(ISNA(MATCH($A58,'Výsledková listina'!$B:$B,0)),"",INDEX('Výsledková listina'!$L:$M,MATCH($A58,'Výsledková listina'!$B:$B,0),1))</f>
      </c>
      <c r="L58" s="156">
        <f>IF(ISNA(MATCH($A58,'Výsledková listina'!$B:$B,0)),"",INDEX('Výsledková listina'!$L:$M,MATCH($A58,'Výsledková listina'!$B:$B,0),2))</f>
      </c>
      <c r="M58" s="156">
        <f t="shared" si="4"/>
      </c>
      <c r="N58" s="156">
        <f t="shared" si="5"/>
      </c>
      <c r="O58" s="156">
        <f t="shared" si="6"/>
        <v>0</v>
      </c>
      <c r="P58" s="158">
        <f>IF(O58&lt;1,"",IF(ISTEXT(P40),1,P40+1))</f>
      </c>
    </row>
    <row r="59" spans="1:16" s="159" customFormat="1" ht="15.75">
      <c r="A59" s="156"/>
      <c r="B59" s="157"/>
      <c r="C59" s="157"/>
      <c r="D59" s="156"/>
      <c r="E59" s="156">
        <f>IF(ISNA(MATCH($A59,'[1]Výsledková listina'!$B:$B,0)),"",INDEX('[1]Výsledková listina'!$H:$I,MATCH($A59,'[1]Výsledková listina'!$B:$B,0),1))</f>
      </c>
      <c r="F59" s="156">
        <f>IF(ISNA(MATCH($A59,'[1]Výsledková listina'!$B:$B,0)),"",INDEX('[1]Výsledková listina'!$H:$I,MATCH($A59,'[1]Výsledková listina'!$B:$B,0),2))</f>
      </c>
      <c r="G59" s="156">
        <f>IF(ISNA(MATCH($A59,'[1]Výsledková listina'!$B:$B,0)),"",INDEX('[1]Výsledková listina'!$L:$M,MATCH($A59,'[1]Výsledková listina'!$B:$B,0),1))</f>
      </c>
      <c r="H59" s="156">
        <f>IF(ISNA(MATCH($A59,'[1]Výsledková listina'!$B:$B,0)),"",INDEX('[1]Výsledková listina'!$L:$M,MATCH($A59,'[1]Výsledková listina'!$B:$B,0),2))</f>
      </c>
      <c r="I59" s="156">
        <f>IF(ISNA(MATCH($A59,'Výsledková listina'!$B:$B,0)),"",INDEX('Výsledková listina'!$H:$I,MATCH($A59,'Výsledková listina'!$B:$B,0),1))</f>
      </c>
      <c r="J59" s="156">
        <f>IF(ISNA(MATCH($A59,'Výsledková listina'!$B:$B,0)),"",INDEX('Výsledková listina'!$H:$I,MATCH($A59,'Výsledková listina'!$B:$B,0),2))</f>
      </c>
      <c r="K59" s="156">
        <f>IF(ISNA(MATCH($A59,'Výsledková listina'!$B:$B,0)),"",INDEX('Výsledková listina'!$L:$M,MATCH($A59,'Výsledková listina'!$B:$B,0),1))</f>
      </c>
      <c r="L59" s="156">
        <f>IF(ISNA(MATCH($A59,'Výsledková listina'!$B:$B,0)),"",INDEX('Výsledková listina'!$L:$M,MATCH($A59,'Výsledková listina'!$B:$B,0),2))</f>
      </c>
      <c r="M59" s="156">
        <f t="shared" si="4"/>
      </c>
      <c r="N59" s="156">
        <f t="shared" si="5"/>
      </c>
      <c r="O59" s="156">
        <f t="shared" si="6"/>
        <v>0</v>
      </c>
      <c r="P59" s="158">
        <f t="shared" si="7"/>
      </c>
    </row>
    <row r="60" spans="1:16" s="159" customFormat="1" ht="15.75">
      <c r="A60" s="156"/>
      <c r="B60" s="157"/>
      <c r="C60" s="157"/>
      <c r="D60" s="156"/>
      <c r="E60" s="156">
        <f>IF(ISNA(MATCH($A60,'[1]Výsledková listina'!$B:$B,0)),"",INDEX('[1]Výsledková listina'!$H:$I,MATCH($A60,'[1]Výsledková listina'!$B:$B,0),1))</f>
      </c>
      <c r="F60" s="156">
        <f>IF(ISNA(MATCH($A60,'[1]Výsledková listina'!$B:$B,0)),"",INDEX('[1]Výsledková listina'!$H:$I,MATCH($A60,'[1]Výsledková listina'!$B:$B,0),2))</f>
      </c>
      <c r="G60" s="156">
        <f>IF(ISNA(MATCH($A60,'[1]Výsledková listina'!$B:$B,0)),"",INDEX('[1]Výsledková listina'!$L:$M,MATCH($A60,'[1]Výsledková listina'!$B:$B,0),1))</f>
      </c>
      <c r="H60" s="156">
        <f>IF(ISNA(MATCH($A60,'[1]Výsledková listina'!$B:$B,0)),"",INDEX('[1]Výsledková listina'!$L:$M,MATCH($A60,'[1]Výsledková listina'!$B:$B,0),2))</f>
      </c>
      <c r="I60" s="156">
        <f>IF(ISNA(MATCH($A60,'Výsledková listina'!$B:$B,0)),"",INDEX('Výsledková listina'!$H:$I,MATCH($A60,'Výsledková listina'!$B:$B,0),1))</f>
      </c>
      <c r="J60" s="156">
        <f>IF(ISNA(MATCH($A60,'Výsledková listina'!$B:$B,0)),"",INDEX('Výsledková listina'!$H:$I,MATCH($A60,'Výsledková listina'!$B:$B,0),2))</f>
      </c>
      <c r="K60" s="156">
        <f>IF(ISNA(MATCH($A60,'Výsledková listina'!$B:$B,0)),"",INDEX('Výsledková listina'!$L:$M,MATCH($A60,'Výsledková listina'!$B:$B,0),1))</f>
      </c>
      <c r="L60" s="156">
        <f>IF(ISNA(MATCH($A60,'Výsledková listina'!$B:$B,0)),"",INDEX('Výsledková listina'!$L:$M,MATCH($A60,'Výsledková listina'!$B:$B,0),2))</f>
      </c>
      <c r="M60" s="156">
        <f t="shared" si="4"/>
      </c>
      <c r="N60" s="156">
        <f t="shared" si="5"/>
      </c>
      <c r="O60" s="156">
        <f t="shared" si="6"/>
        <v>0</v>
      </c>
      <c r="P60" s="158">
        <f t="shared" si="7"/>
      </c>
    </row>
    <row r="61" spans="1:16" s="159" customFormat="1" ht="15.75">
      <c r="A61" s="156"/>
      <c r="B61" s="157"/>
      <c r="C61" s="157"/>
      <c r="D61" s="156"/>
      <c r="E61" s="156">
        <f>IF(ISNA(MATCH($A61,'[1]Výsledková listina'!$B:$B,0)),"",INDEX('[1]Výsledková listina'!$H:$I,MATCH($A61,'[1]Výsledková listina'!$B:$B,0),1))</f>
      </c>
      <c r="F61" s="156">
        <f>IF(ISNA(MATCH($A61,'[1]Výsledková listina'!$B:$B,0)),"",INDEX('[1]Výsledková listina'!$H:$I,MATCH($A61,'[1]Výsledková listina'!$B:$B,0),2))</f>
      </c>
      <c r="G61" s="156">
        <f>IF(ISNA(MATCH($A61,'[1]Výsledková listina'!$B:$B,0)),"",INDEX('[1]Výsledková listina'!$L:$M,MATCH($A61,'[1]Výsledková listina'!$B:$B,0),1))</f>
      </c>
      <c r="H61" s="156">
        <f>IF(ISNA(MATCH($A61,'[1]Výsledková listina'!$B:$B,0)),"",INDEX('[1]Výsledková listina'!$L:$M,MATCH($A61,'[1]Výsledková listina'!$B:$B,0),2))</f>
      </c>
      <c r="I61" s="156">
        <f>IF(ISNA(MATCH($A61,'Výsledková listina'!$B:$B,0)),"",INDEX('Výsledková listina'!$H:$I,MATCH($A61,'Výsledková listina'!$B:$B,0),1))</f>
      </c>
      <c r="J61" s="156">
        <f>IF(ISNA(MATCH($A61,'Výsledková listina'!$B:$B,0)),"",INDEX('Výsledková listina'!$H:$I,MATCH($A61,'Výsledková listina'!$B:$B,0),2))</f>
      </c>
      <c r="K61" s="156">
        <f>IF(ISNA(MATCH($A61,'Výsledková listina'!$B:$B,0)),"",INDEX('Výsledková listina'!$L:$M,MATCH($A61,'Výsledková listina'!$B:$B,0),1))</f>
      </c>
      <c r="L61" s="156">
        <f>IF(ISNA(MATCH($A61,'Výsledková listina'!$B:$B,0)),"",INDEX('Výsledková listina'!$L:$M,MATCH($A61,'Výsledková listina'!$B:$B,0),2))</f>
      </c>
      <c r="M61" s="156">
        <f t="shared" si="4"/>
      </c>
      <c r="N61" s="156">
        <f t="shared" si="5"/>
      </c>
      <c r="O61" s="156">
        <f t="shared" si="6"/>
        <v>0</v>
      </c>
      <c r="P61" s="158">
        <f t="shared" si="7"/>
      </c>
    </row>
    <row r="62" spans="2:3" s="159" customFormat="1" ht="12.75">
      <c r="B62" s="161"/>
      <c r="C62" s="161"/>
    </row>
    <row r="63" spans="2:3" s="159" customFormat="1" ht="12.75">
      <c r="B63" s="161"/>
      <c r="C63" s="161"/>
    </row>
    <row r="64" spans="2:3" s="159" customFormat="1" ht="12.75">
      <c r="B64" s="161"/>
      <c r="C64" s="161"/>
    </row>
    <row r="65" spans="2:3" s="159" customFormat="1" ht="12.75">
      <c r="B65" s="161"/>
      <c r="C65" s="161"/>
    </row>
    <row r="66" spans="2:3" s="159" customFormat="1" ht="12.75">
      <c r="B66" s="161"/>
      <c r="C66" s="161"/>
    </row>
    <row r="67" spans="2:3" s="159" customFormat="1" ht="12.75">
      <c r="B67" s="161"/>
      <c r="C67" s="161"/>
    </row>
    <row r="68" spans="2:3" s="159" customFormat="1" ht="12.75">
      <c r="B68" s="161"/>
      <c r="C68" s="161"/>
    </row>
    <row r="69" spans="2:3" s="159" customFormat="1" ht="12.75">
      <c r="B69" s="161"/>
      <c r="C69" s="161"/>
    </row>
    <row r="70" spans="2:3" s="159" customFormat="1" ht="12.75">
      <c r="B70" s="161"/>
      <c r="C70" s="161"/>
    </row>
    <row r="71" spans="2:3" s="159" customFormat="1" ht="12.75">
      <c r="B71" s="161"/>
      <c r="C71" s="161"/>
    </row>
    <row r="72" spans="2:3" s="159" customFormat="1" ht="12.75">
      <c r="B72" s="161"/>
      <c r="C72" s="161"/>
    </row>
    <row r="73" spans="2:3" s="159" customFormat="1" ht="12.75">
      <c r="B73" s="161"/>
      <c r="C73" s="161"/>
    </row>
    <row r="74" spans="2:3" s="159" customFormat="1" ht="12.75">
      <c r="B74" s="161"/>
      <c r="C74" s="161"/>
    </row>
    <row r="75" spans="2:3" s="159" customFormat="1" ht="12.75">
      <c r="B75" s="161"/>
      <c r="C75" s="161"/>
    </row>
    <row r="76" spans="2:3" s="159" customFormat="1" ht="12.75">
      <c r="B76" s="161"/>
      <c r="C76" s="161"/>
    </row>
    <row r="77" spans="2:3" s="159" customFormat="1" ht="12.75">
      <c r="B77" s="161"/>
      <c r="C77" s="161"/>
    </row>
    <row r="78" spans="2:3" s="159" customFormat="1" ht="12.75">
      <c r="B78" s="161"/>
      <c r="C78" s="161"/>
    </row>
    <row r="79" spans="2:3" s="159" customFormat="1" ht="12.75">
      <c r="B79" s="161"/>
      <c r="C79" s="161"/>
    </row>
    <row r="80" spans="2:3" s="159" customFormat="1" ht="12.75">
      <c r="B80" s="161"/>
      <c r="C80" s="161"/>
    </row>
    <row r="81" spans="2:3" s="159" customFormat="1" ht="12.75">
      <c r="B81" s="161"/>
      <c r="C81" s="161"/>
    </row>
    <row r="82" spans="2:3" s="159" customFormat="1" ht="12.75">
      <c r="B82" s="161"/>
      <c r="C82" s="161"/>
    </row>
    <row r="83" spans="2:3" s="159" customFormat="1" ht="12.75">
      <c r="B83" s="161"/>
      <c r="C83" s="161"/>
    </row>
    <row r="84" spans="2:3" s="159" customFormat="1" ht="12.75">
      <c r="B84" s="161"/>
      <c r="C84" s="161"/>
    </row>
    <row r="85" spans="2:3" s="159" customFormat="1" ht="12.75">
      <c r="B85" s="161"/>
      <c r="C85" s="161"/>
    </row>
    <row r="86" spans="2:3" s="159" customFormat="1" ht="12.75">
      <c r="B86" s="161"/>
      <c r="C86" s="161"/>
    </row>
    <row r="87" spans="2:3" s="159" customFormat="1" ht="12.75">
      <c r="B87" s="161"/>
      <c r="C87" s="161"/>
    </row>
    <row r="88" spans="2:3" s="159" customFormat="1" ht="12.75">
      <c r="B88" s="161"/>
      <c r="C88" s="161"/>
    </row>
    <row r="89" spans="2:3" s="159" customFormat="1" ht="12.75">
      <c r="B89" s="161"/>
      <c r="C89" s="161"/>
    </row>
    <row r="90" spans="2:3" s="159" customFormat="1" ht="12.75">
      <c r="B90" s="161"/>
      <c r="C90" s="161"/>
    </row>
    <row r="91" spans="2:3" s="159" customFormat="1" ht="12.75">
      <c r="B91" s="161"/>
      <c r="C91" s="161"/>
    </row>
    <row r="92" spans="2:3" s="159" customFormat="1" ht="12.75">
      <c r="B92" s="161"/>
      <c r="C92" s="161"/>
    </row>
    <row r="93" spans="2:3" s="159" customFormat="1" ht="12.75">
      <c r="B93" s="161"/>
      <c r="C93" s="161"/>
    </row>
    <row r="94" spans="2:3" s="159" customFormat="1" ht="12.75">
      <c r="B94" s="161"/>
      <c r="C94" s="161"/>
    </row>
    <row r="95" spans="2:3" s="159" customFormat="1" ht="12.75">
      <c r="B95" s="161"/>
      <c r="C95" s="161"/>
    </row>
    <row r="96" spans="2:3" s="159" customFormat="1" ht="12.75">
      <c r="B96" s="161"/>
      <c r="C96" s="161"/>
    </row>
    <row r="97" spans="2:3" s="159" customFormat="1" ht="12.75">
      <c r="B97" s="161"/>
      <c r="C97" s="161"/>
    </row>
    <row r="98" spans="2:3" s="159" customFormat="1" ht="12.75">
      <c r="B98" s="161"/>
      <c r="C98" s="161"/>
    </row>
    <row r="99" spans="2:3" s="159" customFormat="1" ht="12.75">
      <c r="B99" s="161"/>
      <c r="C99" s="161"/>
    </row>
    <row r="100" spans="2:3" s="159" customFormat="1" ht="12.75">
      <c r="B100" s="161"/>
      <c r="C100" s="161"/>
    </row>
    <row r="101" spans="2:3" s="159" customFormat="1" ht="12.75">
      <c r="B101" s="161"/>
      <c r="C101" s="161"/>
    </row>
    <row r="102" spans="2:3" s="159" customFormat="1" ht="12.75">
      <c r="B102" s="161"/>
      <c r="C102" s="161"/>
    </row>
    <row r="103" spans="2:3" s="159" customFormat="1" ht="12.75">
      <c r="B103" s="161"/>
      <c r="C103" s="161"/>
    </row>
    <row r="104" spans="2:3" s="159" customFormat="1" ht="12.75">
      <c r="B104" s="161"/>
      <c r="C104" s="161"/>
    </row>
    <row r="105" spans="2:3" s="159" customFormat="1" ht="12.75">
      <c r="B105" s="161"/>
      <c r="C105" s="161"/>
    </row>
    <row r="106" spans="2:3" s="159" customFormat="1" ht="12.75">
      <c r="B106" s="161"/>
      <c r="C106" s="161"/>
    </row>
    <row r="107" spans="2:3" s="159" customFormat="1" ht="12.75">
      <c r="B107" s="161"/>
      <c r="C107" s="161"/>
    </row>
    <row r="108" spans="2:3" s="159" customFormat="1" ht="12.75">
      <c r="B108" s="161"/>
      <c r="C108" s="161"/>
    </row>
    <row r="109" spans="2:3" s="159" customFormat="1" ht="12.75">
      <c r="B109" s="161"/>
      <c r="C109" s="161"/>
    </row>
    <row r="110" spans="2:3" s="159" customFormat="1" ht="12.75">
      <c r="B110" s="161"/>
      <c r="C110" s="161"/>
    </row>
    <row r="111" spans="2:3" s="159" customFormat="1" ht="12.75">
      <c r="B111" s="161"/>
      <c r="C111" s="161"/>
    </row>
    <row r="112" spans="2:3" s="159" customFormat="1" ht="12.75">
      <c r="B112" s="161"/>
      <c r="C112" s="161"/>
    </row>
    <row r="113" spans="2:3" s="159" customFormat="1" ht="12.75">
      <c r="B113" s="161"/>
      <c r="C113" s="161"/>
    </row>
    <row r="114" spans="2:3" s="159" customFormat="1" ht="12.75">
      <c r="B114" s="161"/>
      <c r="C114" s="161"/>
    </row>
    <row r="115" spans="2:3" s="159" customFormat="1" ht="12.75">
      <c r="B115" s="161"/>
      <c r="C115" s="161"/>
    </row>
    <row r="116" spans="2:3" s="159" customFormat="1" ht="12.75">
      <c r="B116" s="161"/>
      <c r="C116" s="161"/>
    </row>
    <row r="117" spans="2:3" s="159" customFormat="1" ht="12.75">
      <c r="B117" s="161"/>
      <c r="C117" s="161"/>
    </row>
    <row r="118" spans="2:3" s="159" customFormat="1" ht="12.75">
      <c r="B118" s="161"/>
      <c r="C118" s="161"/>
    </row>
    <row r="119" spans="2:3" s="159" customFormat="1" ht="12.75">
      <c r="B119" s="161"/>
      <c r="C119" s="161"/>
    </row>
    <row r="120" spans="2:3" s="159" customFormat="1" ht="12.75">
      <c r="B120" s="161"/>
      <c r="C120" s="161"/>
    </row>
    <row r="121" spans="2:3" s="159" customFormat="1" ht="12.75">
      <c r="B121" s="161"/>
      <c r="C121" s="161"/>
    </row>
    <row r="122" spans="2:3" s="159" customFormat="1" ht="12.75">
      <c r="B122" s="161"/>
      <c r="C122" s="161"/>
    </row>
    <row r="123" spans="2:3" s="159" customFormat="1" ht="12.75">
      <c r="B123" s="161"/>
      <c r="C123" s="161"/>
    </row>
    <row r="124" spans="2:3" s="159" customFormat="1" ht="12.75">
      <c r="B124" s="161"/>
      <c r="C124" s="161"/>
    </row>
    <row r="125" spans="2:3" s="159" customFormat="1" ht="12.75">
      <c r="B125" s="161"/>
      <c r="C125" s="161"/>
    </row>
    <row r="126" spans="2:3" s="159" customFormat="1" ht="12.75">
      <c r="B126" s="161"/>
      <c r="C126" s="161"/>
    </row>
    <row r="127" spans="2:3" s="159" customFormat="1" ht="12.75">
      <c r="B127" s="161"/>
      <c r="C127" s="161"/>
    </row>
    <row r="128" spans="2:3" s="159" customFormat="1" ht="12.75">
      <c r="B128" s="161"/>
      <c r="C128" s="161"/>
    </row>
    <row r="129" spans="2:3" s="159" customFormat="1" ht="12.75">
      <c r="B129" s="161"/>
      <c r="C129" s="161"/>
    </row>
    <row r="130" spans="2:3" s="159" customFormat="1" ht="12.75">
      <c r="B130" s="161"/>
      <c r="C130" s="161"/>
    </row>
    <row r="131" spans="2:3" s="159" customFormat="1" ht="12.75">
      <c r="B131" s="161"/>
      <c r="C131" s="161"/>
    </row>
    <row r="132" spans="2:3" s="159" customFormat="1" ht="12.75">
      <c r="B132" s="161"/>
      <c r="C132" s="161"/>
    </row>
    <row r="133" spans="2:3" s="159" customFormat="1" ht="12.75">
      <c r="B133" s="161"/>
      <c r="C133" s="161"/>
    </row>
    <row r="134" spans="2:3" s="159" customFormat="1" ht="12.75">
      <c r="B134" s="161"/>
      <c r="C134" s="161"/>
    </row>
    <row r="135" spans="2:3" s="159" customFormat="1" ht="12.75">
      <c r="B135" s="161"/>
      <c r="C135" s="161"/>
    </row>
    <row r="136" spans="2:3" s="159" customFormat="1" ht="12.75">
      <c r="B136" s="161"/>
      <c r="C136" s="161"/>
    </row>
    <row r="137" spans="2:3" s="159" customFormat="1" ht="12.75">
      <c r="B137" s="161"/>
      <c r="C137" s="161"/>
    </row>
    <row r="138" spans="2:3" s="159" customFormat="1" ht="12.75">
      <c r="B138" s="161"/>
      <c r="C138" s="161"/>
    </row>
    <row r="139" spans="2:3" s="159" customFormat="1" ht="12.75">
      <c r="B139" s="161"/>
      <c r="C139" s="161"/>
    </row>
    <row r="140" spans="2:3" s="159" customFormat="1" ht="12.75">
      <c r="B140" s="161"/>
      <c r="C140" s="161"/>
    </row>
    <row r="141" spans="2:3" s="159" customFormat="1" ht="12.75">
      <c r="B141" s="161"/>
      <c r="C141" s="161"/>
    </row>
    <row r="142" spans="2:3" s="159" customFormat="1" ht="12.75">
      <c r="B142" s="161"/>
      <c r="C142" s="161"/>
    </row>
    <row r="143" spans="2:3" s="159" customFormat="1" ht="12.75">
      <c r="B143" s="161"/>
      <c r="C143" s="161"/>
    </row>
    <row r="144" spans="2:3" s="159" customFormat="1" ht="12.75">
      <c r="B144" s="161"/>
      <c r="C144" s="161"/>
    </row>
    <row r="145" spans="2:3" s="159" customFormat="1" ht="12.75">
      <c r="B145" s="161"/>
      <c r="C145" s="161"/>
    </row>
    <row r="146" spans="2:3" s="159" customFormat="1" ht="12.75">
      <c r="B146" s="161"/>
      <c r="C146" s="161"/>
    </row>
    <row r="147" spans="2:3" s="159" customFormat="1" ht="12.75">
      <c r="B147" s="161"/>
      <c r="C147" s="161"/>
    </row>
    <row r="148" spans="2:3" s="159" customFormat="1" ht="12.75">
      <c r="B148" s="161"/>
      <c r="C148" s="161"/>
    </row>
    <row r="149" spans="2:3" s="159" customFormat="1" ht="12.75">
      <c r="B149" s="161"/>
      <c r="C149" s="161"/>
    </row>
    <row r="150" spans="2:3" s="159" customFormat="1" ht="12.75">
      <c r="B150" s="161"/>
      <c r="C150" s="161"/>
    </row>
    <row r="151" spans="2:3" s="159" customFormat="1" ht="12.75">
      <c r="B151" s="161"/>
      <c r="C151" s="161"/>
    </row>
    <row r="152" spans="2:3" s="159" customFormat="1" ht="12.75">
      <c r="B152" s="161"/>
      <c r="C152" s="161"/>
    </row>
    <row r="153" spans="2:3" s="159" customFormat="1" ht="12.75">
      <c r="B153" s="161"/>
      <c r="C153" s="161"/>
    </row>
  </sheetData>
  <sheetProtection/>
  <autoFilter ref="B3:P30"/>
  <mergeCells count="14">
    <mergeCell ref="C1:C3"/>
    <mergeCell ref="E1:H1"/>
    <mergeCell ref="E2:F2"/>
    <mergeCell ref="G2:H2"/>
    <mergeCell ref="A1:A3"/>
    <mergeCell ref="M1:P1"/>
    <mergeCell ref="P2:P3"/>
    <mergeCell ref="O2:O3"/>
    <mergeCell ref="K2:L2"/>
    <mergeCell ref="M2:N2"/>
    <mergeCell ref="I1:L1"/>
    <mergeCell ref="I2:J2"/>
    <mergeCell ref="B1:B3"/>
    <mergeCell ref="D1:D3"/>
  </mergeCells>
  <printOptions gridLines="1"/>
  <pageMargins left="0.35433070866141736" right="0.3937007874015748" top="0.6692913385826772" bottom="0.51" header="0.35433070866141736" footer="0.31496062992125984"/>
  <pageSetup fitToHeight="1" fitToWidth="1" horizontalDpi="600" verticalDpi="600" orientation="landscape" paperSize="9" scale="53" r:id="rId1"/>
  <headerFooter alignWithMargins="0">
    <oddHeader>&amp;C&amp;"Arial CE,Tučné"&amp;12Celkem výsledky &amp;A</oddHeader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showZeros="0"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85" t="s">
        <v>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3:14" ht="12.75">
      <c r="C2" s="186" t="s">
        <v>7</v>
      </c>
      <c r="D2" s="186"/>
      <c r="E2" s="25" t="s">
        <v>124</v>
      </c>
      <c r="J2" s="28"/>
      <c r="K2" s="28"/>
      <c r="L2" s="28"/>
      <c r="M2" s="28"/>
      <c r="N2" s="99"/>
    </row>
    <row r="3" spans="3:14" ht="15.75">
      <c r="C3" s="186" t="s">
        <v>8</v>
      </c>
      <c r="D3" s="186"/>
      <c r="E3" s="26" t="s">
        <v>125</v>
      </c>
      <c r="J3" s="28"/>
      <c r="K3" s="28"/>
      <c r="L3" s="28"/>
      <c r="M3" s="28"/>
      <c r="N3" s="99"/>
    </row>
    <row r="4" spans="3:14" ht="12.75">
      <c r="C4" s="59" t="s">
        <v>52</v>
      </c>
      <c r="D4" s="85" t="s">
        <v>126</v>
      </c>
      <c r="E4" s="84" t="s">
        <v>53</v>
      </c>
      <c r="F4" s="85" t="s">
        <v>127</v>
      </c>
      <c r="J4" s="28"/>
      <c r="K4" s="28"/>
      <c r="L4" s="28"/>
      <c r="M4" s="28"/>
      <c r="N4" s="99"/>
    </row>
    <row r="5" spans="3:14" ht="15.75">
      <c r="C5" s="186" t="s">
        <v>9</v>
      </c>
      <c r="D5" s="186"/>
      <c r="E5" s="86" t="s">
        <v>128</v>
      </c>
      <c r="J5" s="28"/>
      <c r="K5" s="28"/>
      <c r="L5" s="28"/>
      <c r="M5" s="28"/>
      <c r="N5" s="99"/>
    </row>
    <row r="6" spans="3:14" ht="15.75">
      <c r="C6" s="186" t="s">
        <v>21</v>
      </c>
      <c r="D6" s="186"/>
      <c r="E6" s="87" t="s">
        <v>129</v>
      </c>
      <c r="J6" s="28"/>
      <c r="K6" s="28"/>
      <c r="L6" s="28"/>
      <c r="M6" s="28"/>
      <c r="N6" s="99"/>
    </row>
    <row r="7" spans="2:14" ht="12.75">
      <c r="B7" s="13"/>
      <c r="C7" s="187"/>
      <c r="D7" s="187"/>
      <c r="E7" s="187"/>
      <c r="J7" s="28"/>
      <c r="K7" s="28"/>
      <c r="L7" s="28"/>
      <c r="M7" s="28"/>
      <c r="N7" s="99"/>
    </row>
    <row r="8" spans="1:14" ht="12.75" customHeight="1">
      <c r="A8" s="179" t="s">
        <v>17</v>
      </c>
      <c r="B8" s="179" t="s">
        <v>19</v>
      </c>
      <c r="C8" s="188" t="s">
        <v>22</v>
      </c>
      <c r="D8" s="189"/>
      <c r="E8" s="179" t="s">
        <v>25</v>
      </c>
      <c r="F8" s="179"/>
      <c r="G8" s="179"/>
      <c r="H8" s="179"/>
      <c r="I8" s="184" t="s">
        <v>26</v>
      </c>
      <c r="J8" s="184"/>
      <c r="K8" s="184" t="s">
        <v>27</v>
      </c>
      <c r="L8" s="184"/>
      <c r="M8" s="184" t="s">
        <v>33</v>
      </c>
      <c r="N8" s="184"/>
    </row>
    <row r="9" spans="1:14" s="19" customFormat="1" ht="25.5">
      <c r="A9" s="179"/>
      <c r="B9" s="179"/>
      <c r="C9" s="20" t="s">
        <v>38</v>
      </c>
      <c r="D9" s="20" t="s">
        <v>39</v>
      </c>
      <c r="E9" s="179"/>
      <c r="F9" s="179"/>
      <c r="G9" s="179"/>
      <c r="H9" s="179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80" t="s">
        <v>23</v>
      </c>
      <c r="B10" s="180"/>
      <c r="C10" s="22">
        <f>SUM(C11:C25)</f>
        <v>25</v>
      </c>
      <c r="D10" s="22">
        <f>SUM(D11:D25)</f>
        <v>24</v>
      </c>
      <c r="E10" s="181" t="s">
        <v>23</v>
      </c>
      <c r="F10" s="182"/>
      <c r="G10" s="182"/>
      <c r="H10" s="183"/>
      <c r="I10" s="23">
        <f>SUM(I11:I25)</f>
        <v>191003</v>
      </c>
      <c r="J10" s="24">
        <f aca="true" t="shared" si="0" ref="J10:J25">IF(I10&gt;0,I10/$C10,"")</f>
        <v>7640.12</v>
      </c>
      <c r="K10" s="24">
        <f>SUM(K11:K25)</f>
        <v>269660</v>
      </c>
      <c r="L10" s="24">
        <f aca="true" t="shared" si="1" ref="L10:L25">IF(K10&gt;0,K10/$D10,"")</f>
        <v>11235.833333333334</v>
      </c>
      <c r="M10" s="24">
        <f>SUM(M11:M25)</f>
        <v>460663</v>
      </c>
      <c r="N10" s="24">
        <f>IF(M10&gt;0,M10/($C10+$D10),"")</f>
        <v>9401.285714285714</v>
      </c>
    </row>
    <row r="11" spans="1:14" ht="15.75">
      <c r="A11" s="27" t="s">
        <v>57</v>
      </c>
      <c r="B11" s="21">
        <v>4</v>
      </c>
      <c r="C11" s="50">
        <f>IF(ISBLANK($A11),"",COUNTA('1. závod'!D$6:D$35))</f>
        <v>9</v>
      </c>
      <c r="D11" s="88">
        <f>IF(ISBLANK($A11),"",COUNTA('2. závod'!D$6:D$35))</f>
        <v>8</v>
      </c>
      <c r="E11" s="173"/>
      <c r="F11" s="173"/>
      <c r="G11" s="173"/>
      <c r="H11" s="173"/>
      <c r="I11" s="89">
        <f>SUM('1. závod'!D$6:D$35)</f>
        <v>81693</v>
      </c>
      <c r="J11" s="24">
        <f t="shared" si="0"/>
        <v>9077</v>
      </c>
      <c r="K11" s="89">
        <f>SUM('2. závod'!D$6:D$35)</f>
        <v>106930</v>
      </c>
      <c r="L11" s="24">
        <f t="shared" si="1"/>
        <v>13366.25</v>
      </c>
      <c r="M11" s="89">
        <f aca="true" t="shared" si="2" ref="M11:M18">SUM(I11,K11)</f>
        <v>188623</v>
      </c>
      <c r="N11" s="24">
        <f>IF(M11&gt;0,M11/($C11+$D11),"")</f>
        <v>11095.470588235294</v>
      </c>
    </row>
    <row r="12" spans="1:14" ht="15.75">
      <c r="A12" s="27" t="s">
        <v>58</v>
      </c>
      <c r="B12" s="21">
        <f>IF(ISBLANK(A12),"",B11+5)</f>
        <v>9</v>
      </c>
      <c r="C12" s="50">
        <f>IF(ISBLANK($A12),"",COUNTA('1. závod'!I$6:I$35))</f>
        <v>9</v>
      </c>
      <c r="D12" s="88">
        <f>IF(ISBLANK($A12),"",COUNTA('2. závod'!I$6:I$35))</f>
        <v>7</v>
      </c>
      <c r="E12" s="173"/>
      <c r="F12" s="173"/>
      <c r="G12" s="173"/>
      <c r="H12" s="173"/>
      <c r="I12" s="89">
        <f>SUM('1. závod'!I$6:I$35)</f>
        <v>64840</v>
      </c>
      <c r="J12" s="24">
        <f t="shared" si="0"/>
        <v>7204.444444444444</v>
      </c>
      <c r="K12" s="89">
        <f>SUM('2. závod'!I$6:I$35)</f>
        <v>84600</v>
      </c>
      <c r="L12" s="24">
        <f t="shared" si="1"/>
        <v>12085.714285714286</v>
      </c>
      <c r="M12" s="89">
        <f t="shared" si="2"/>
        <v>149440</v>
      </c>
      <c r="N12" s="24">
        <f aca="true" t="shared" si="3" ref="N12:N25">IF(M12&gt;0,M12/($C12+$D12),"")</f>
        <v>9340</v>
      </c>
    </row>
    <row r="13" spans="1:14" ht="15.75">
      <c r="A13" s="27" t="s">
        <v>59</v>
      </c>
      <c r="B13" s="21">
        <f aca="true" t="shared" si="4" ref="B13:B25">IF(ISBLANK(A13),"",B12+5)</f>
        <v>14</v>
      </c>
      <c r="C13" s="50">
        <f>IF(ISBLANK($A13),"",COUNTA('1. závod'!N$6:N$35))</f>
        <v>7</v>
      </c>
      <c r="D13" s="88">
        <f>IF(ISBLANK($A13),"",COUNTA('2. závod'!N$6:N$35))</f>
        <v>9</v>
      </c>
      <c r="E13" s="173"/>
      <c r="F13" s="173"/>
      <c r="G13" s="173"/>
      <c r="H13" s="173"/>
      <c r="I13" s="89">
        <f>SUM('1. závod'!N$6:N$35)</f>
        <v>44470</v>
      </c>
      <c r="J13" s="24">
        <f t="shared" si="0"/>
        <v>6352.857142857143</v>
      </c>
      <c r="K13" s="89">
        <f>SUM('2. závod'!N$6:N$35)</f>
        <v>78130</v>
      </c>
      <c r="L13" s="24">
        <f t="shared" si="1"/>
        <v>8681.111111111111</v>
      </c>
      <c r="M13" s="89">
        <f t="shared" si="2"/>
        <v>122600</v>
      </c>
      <c r="N13" s="24">
        <f t="shared" si="3"/>
        <v>7662.5</v>
      </c>
    </row>
    <row r="14" spans="1:14" ht="15.75" hidden="1" outlineLevel="1">
      <c r="A14" s="27" t="s">
        <v>60</v>
      </c>
      <c r="B14" s="21">
        <f t="shared" si="4"/>
        <v>19</v>
      </c>
      <c r="C14" s="50">
        <f>IF(ISBLANK($A14),"",COUNTA('1. závod'!S$6:S$35))</f>
        <v>0</v>
      </c>
      <c r="D14" s="88">
        <f>IF(ISBLANK($A14),"",COUNTA('2. závod'!S$6:S$35))</f>
        <v>0</v>
      </c>
      <c r="E14" s="173"/>
      <c r="F14" s="173"/>
      <c r="G14" s="173"/>
      <c r="H14" s="173"/>
      <c r="I14" s="89">
        <f>SUM('1. závod'!S$6:S$35)</f>
        <v>0</v>
      </c>
      <c r="J14" s="24">
        <f t="shared" si="0"/>
      </c>
      <c r="K14" s="89">
        <f>SUM('2. závod'!S$6:S$35)</f>
        <v>0</v>
      </c>
      <c r="L14" s="24">
        <f t="shared" si="1"/>
      </c>
      <c r="M14" s="89">
        <f t="shared" si="2"/>
        <v>0</v>
      </c>
      <c r="N14" s="24">
        <f t="shared" si="3"/>
      </c>
    </row>
    <row r="15" spans="1:14" ht="15.75" hidden="1" outlineLevel="1">
      <c r="A15" s="27" t="s">
        <v>93</v>
      </c>
      <c r="B15" s="21">
        <f t="shared" si="4"/>
        <v>24</v>
      </c>
      <c r="C15" s="50">
        <f>IF(ISBLANK($A15),"",COUNTA('1. závod'!X$6:X$35))</f>
        <v>0</v>
      </c>
      <c r="D15" s="88">
        <f>IF(ISBLANK($A15),"",COUNTA('2. závod'!X$6:X$35))</f>
        <v>0</v>
      </c>
      <c r="E15" s="173"/>
      <c r="F15" s="173"/>
      <c r="G15" s="173"/>
      <c r="H15" s="173"/>
      <c r="I15" s="89">
        <f>SUM('1. závod'!X$6:X$35)</f>
        <v>0</v>
      </c>
      <c r="J15" s="24">
        <f t="shared" si="0"/>
      </c>
      <c r="K15" s="89">
        <f>SUM('2. závod'!X$6:X$35)</f>
        <v>0</v>
      </c>
      <c r="L15" s="24">
        <f t="shared" si="1"/>
      </c>
      <c r="M15" s="89">
        <f t="shared" si="2"/>
        <v>0</v>
      </c>
      <c r="N15" s="24">
        <f t="shared" si="3"/>
      </c>
    </row>
    <row r="16" spans="1:14" ht="15.75" hidden="1" outlineLevel="1">
      <c r="A16" s="27" t="s">
        <v>94</v>
      </c>
      <c r="B16" s="21">
        <f t="shared" si="4"/>
        <v>29</v>
      </c>
      <c r="C16" s="50">
        <f>IF(ISBLANK($A16),"",COUNTA('1. závod'!AC$6:AC$35))</f>
        <v>0</v>
      </c>
      <c r="D16" s="88">
        <f>IF(ISBLANK($A16),"",COUNTA('2. závod'!AC$6:AC$35))</f>
        <v>0</v>
      </c>
      <c r="E16" s="173"/>
      <c r="F16" s="173"/>
      <c r="G16" s="173"/>
      <c r="H16" s="173"/>
      <c r="I16" s="89">
        <f>SUM('1. závod'!AC$6:AC$35)</f>
        <v>0</v>
      </c>
      <c r="J16" s="24">
        <f t="shared" si="0"/>
      </c>
      <c r="K16" s="89">
        <f>SUM('2. závod'!AC$6:AC$35)</f>
        <v>0</v>
      </c>
      <c r="L16" s="24">
        <f t="shared" si="1"/>
      </c>
      <c r="M16" s="89">
        <f t="shared" si="2"/>
        <v>0</v>
      </c>
      <c r="N16" s="24">
        <f t="shared" si="3"/>
      </c>
    </row>
    <row r="17" spans="1:14" ht="15.75" hidden="1" outlineLevel="1">
      <c r="A17" s="27" t="s">
        <v>43</v>
      </c>
      <c r="B17" s="21">
        <f t="shared" si="4"/>
        <v>34</v>
      </c>
      <c r="C17" s="50">
        <f>IF(ISBLANK($A17),"",COUNTA('1. závod'!AH$6:AH$35))</f>
        <v>0</v>
      </c>
      <c r="D17" s="88">
        <f>IF(ISBLANK($A17),"",COUNTA('2. závod'!AH$6:AH$35))</f>
        <v>0</v>
      </c>
      <c r="E17" s="173"/>
      <c r="F17" s="173"/>
      <c r="G17" s="173"/>
      <c r="H17" s="173"/>
      <c r="I17" s="89">
        <f>SUM('1. závod'!AH$6:AH$35)</f>
        <v>0</v>
      </c>
      <c r="J17" s="24">
        <f t="shared" si="0"/>
      </c>
      <c r="K17" s="89">
        <f>SUM('2. závod'!AH$6:AH$35)</f>
        <v>0</v>
      </c>
      <c r="L17" s="24">
        <f t="shared" si="1"/>
      </c>
      <c r="M17" s="89">
        <f t="shared" si="2"/>
        <v>0</v>
      </c>
      <c r="N17" s="24">
        <f t="shared" si="3"/>
      </c>
    </row>
    <row r="18" spans="1:14" ht="15.75" hidden="1" outlineLevel="1">
      <c r="A18" s="27" t="s">
        <v>61</v>
      </c>
      <c r="B18" s="21">
        <f t="shared" si="4"/>
        <v>39</v>
      </c>
      <c r="C18" s="50">
        <f>IF(ISBLANK($A18),"",COUNTA('1. závod'!AM$6:AM$35))</f>
        <v>0</v>
      </c>
      <c r="D18" s="88">
        <f>IF(ISBLANK($A18),"",COUNTA('2. závod'!AM$6:AM$35))</f>
        <v>0</v>
      </c>
      <c r="E18" s="173"/>
      <c r="F18" s="173"/>
      <c r="G18" s="173"/>
      <c r="H18" s="173"/>
      <c r="I18" s="89">
        <f>SUM('1. závod'!AM$6:AM$35)</f>
        <v>0</v>
      </c>
      <c r="J18" s="24">
        <f t="shared" si="0"/>
      </c>
      <c r="K18" s="89">
        <f>SUM('2. závod'!AM$6:AM$35)</f>
        <v>0</v>
      </c>
      <c r="L18" s="24">
        <f t="shared" si="1"/>
      </c>
      <c r="M18" s="89">
        <f t="shared" si="2"/>
        <v>0</v>
      </c>
      <c r="N18" s="24">
        <f t="shared" si="3"/>
      </c>
    </row>
    <row r="19" spans="1:14" ht="15.75" hidden="1" outlineLevel="1">
      <c r="A19" s="27" t="s">
        <v>95</v>
      </c>
      <c r="B19" s="21">
        <f t="shared" si="4"/>
        <v>44</v>
      </c>
      <c r="C19" s="50">
        <f>IF(ISBLANK($A19),"",COUNTA('1. závod'!AR$6:AR$35))</f>
        <v>0</v>
      </c>
      <c r="D19" s="88">
        <f>IF(ISBLANK($A19),"",COUNTA('2. závod'!AR$6:AR$35))</f>
        <v>0</v>
      </c>
      <c r="E19" s="173"/>
      <c r="F19" s="173"/>
      <c r="G19" s="173"/>
      <c r="H19" s="173"/>
      <c r="I19" s="89">
        <f>SUM('1. závod'!AR$6:AR$35)</f>
        <v>0</v>
      </c>
      <c r="J19" s="24">
        <f t="shared" si="0"/>
      </c>
      <c r="K19" s="89">
        <f>SUM('2. závod'!AR$6:AR$35)</f>
        <v>0</v>
      </c>
      <c r="L19" s="24">
        <f t="shared" si="1"/>
      </c>
      <c r="M19" s="89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96</v>
      </c>
      <c r="B20" s="21">
        <f t="shared" si="4"/>
        <v>49</v>
      </c>
      <c r="C20" s="50">
        <f>IF(ISBLANK($A20),"",COUNTA('1. závod'!AW$6:AW$35))</f>
        <v>0</v>
      </c>
      <c r="D20" s="88">
        <f>IF(ISBLANK($A20),"",COUNTA('2. závod'!AW$6:AW$35))</f>
        <v>0</v>
      </c>
      <c r="E20" s="173"/>
      <c r="F20" s="173"/>
      <c r="G20" s="173"/>
      <c r="H20" s="173"/>
      <c r="I20" s="89">
        <f>SUM('1. závod'!AW$6:AW$35)</f>
        <v>0</v>
      </c>
      <c r="J20" s="24">
        <f t="shared" si="0"/>
      </c>
      <c r="K20" s="89">
        <f>SUM('2. závod'!AW$6:AW$35)</f>
        <v>0</v>
      </c>
      <c r="L20" s="24">
        <f t="shared" si="1"/>
      </c>
      <c r="M20" s="89">
        <f t="shared" si="5"/>
        <v>0</v>
      </c>
      <c r="N20" s="24">
        <f t="shared" si="3"/>
      </c>
    </row>
    <row r="21" spans="1:14" ht="15.75" hidden="1" outlineLevel="1">
      <c r="A21" s="27" t="s">
        <v>97</v>
      </c>
      <c r="B21" s="21">
        <f t="shared" si="4"/>
        <v>54</v>
      </c>
      <c r="C21" s="50">
        <f>IF(ISBLANK($A21),"",COUNTA('1. závod'!BB$6:BB$35))</f>
        <v>0</v>
      </c>
      <c r="D21" s="88">
        <f>IF(ISBLANK($A21),"",COUNTA('2. závod'!BB$6:BB$35))</f>
        <v>0</v>
      </c>
      <c r="E21" s="173"/>
      <c r="F21" s="173"/>
      <c r="G21" s="173"/>
      <c r="H21" s="173"/>
      <c r="I21" s="89">
        <f>SUM('1. závod'!BB$6:BB$35)</f>
        <v>0</v>
      </c>
      <c r="J21" s="24">
        <f t="shared" si="0"/>
      </c>
      <c r="K21" s="89">
        <f>SUM('2. závod'!BB$6:BB$35)</f>
        <v>0</v>
      </c>
      <c r="L21" s="24">
        <f t="shared" si="1"/>
      </c>
      <c r="M21" s="89">
        <f t="shared" si="5"/>
        <v>0</v>
      </c>
      <c r="N21" s="24">
        <f t="shared" si="3"/>
      </c>
    </row>
    <row r="22" spans="1:14" ht="15.75" hidden="1" outlineLevel="1">
      <c r="A22" s="27" t="s">
        <v>98</v>
      </c>
      <c r="B22" s="21">
        <f t="shared" si="4"/>
        <v>59</v>
      </c>
      <c r="C22" s="50">
        <f>IF(ISBLANK($A22),"",COUNTA('1. závod'!BG$6:BG$35))</f>
        <v>0</v>
      </c>
      <c r="D22" s="88">
        <f>IF(ISBLANK($A22),"",COUNTA('2. závod'!BG$6:BG$35))</f>
        <v>0</v>
      </c>
      <c r="E22" s="173"/>
      <c r="F22" s="173"/>
      <c r="G22" s="173"/>
      <c r="H22" s="173"/>
      <c r="I22" s="89">
        <f>SUM('1. závod'!BG$6:BG$35)</f>
        <v>0</v>
      </c>
      <c r="J22" s="24">
        <f t="shared" si="0"/>
      </c>
      <c r="K22" s="89">
        <f>SUM('2. závod'!BG$6:BG$35)</f>
        <v>0</v>
      </c>
      <c r="L22" s="24">
        <f t="shared" si="1"/>
      </c>
      <c r="M22" s="89">
        <f t="shared" si="5"/>
        <v>0</v>
      </c>
      <c r="N22" s="24">
        <f t="shared" si="3"/>
      </c>
    </row>
    <row r="23" spans="1:14" ht="15.75" hidden="1" outlineLevel="1">
      <c r="A23" s="27" t="s">
        <v>99</v>
      </c>
      <c r="B23" s="21">
        <f t="shared" si="4"/>
        <v>64</v>
      </c>
      <c r="C23" s="50">
        <f>IF(ISBLANK($A23),"",COUNTA('1. závod'!BL$6:BL$35))</f>
        <v>0</v>
      </c>
      <c r="D23" s="88">
        <f>IF(ISBLANK($A23),"",COUNTA('2. závod'!BL$6:BL$35))</f>
        <v>0</v>
      </c>
      <c r="E23" s="173"/>
      <c r="F23" s="173"/>
      <c r="G23" s="173"/>
      <c r="H23" s="173"/>
      <c r="I23" s="89">
        <f>SUM('1. závod'!BL$6:BL$35)</f>
        <v>0</v>
      </c>
      <c r="J23" s="24">
        <f t="shared" si="0"/>
      </c>
      <c r="K23" s="89">
        <f>SUM('2. závod'!BL$6:BL$35)</f>
        <v>0</v>
      </c>
      <c r="L23" s="24">
        <f t="shared" si="1"/>
      </c>
      <c r="M23" s="89">
        <f t="shared" si="5"/>
        <v>0</v>
      </c>
      <c r="N23" s="24">
        <f t="shared" si="3"/>
      </c>
    </row>
    <row r="24" spans="1:14" ht="15.75" hidden="1" outlineLevel="1">
      <c r="A24" s="27" t="s">
        <v>100</v>
      </c>
      <c r="B24" s="21">
        <f t="shared" si="4"/>
        <v>69</v>
      </c>
      <c r="C24" s="50">
        <f>IF(ISBLANK($A24),"",COUNTA('1. závod'!BQ$6:BQ$35))</f>
        <v>0</v>
      </c>
      <c r="D24" s="88">
        <f>IF(ISBLANK($A24),"",COUNTA('2. závod'!BQ$6:BQ$35))</f>
        <v>0</v>
      </c>
      <c r="E24" s="173"/>
      <c r="F24" s="173"/>
      <c r="G24" s="173"/>
      <c r="H24" s="173"/>
      <c r="I24" s="89">
        <f>SUM('1. závod'!BQ$6:BQ$35)</f>
        <v>0</v>
      </c>
      <c r="J24" s="24">
        <f t="shared" si="0"/>
      </c>
      <c r="K24" s="89">
        <f>SUM('2. závod'!BQ$6:BQ$35)</f>
        <v>0</v>
      </c>
      <c r="L24" s="24">
        <f t="shared" si="1"/>
      </c>
      <c r="M24" s="89">
        <f t="shared" si="5"/>
        <v>0</v>
      </c>
      <c r="N24" s="24">
        <f t="shared" si="3"/>
      </c>
    </row>
    <row r="25" spans="1:14" ht="15.75" hidden="1" outlineLevel="1">
      <c r="A25" s="27" t="s">
        <v>101</v>
      </c>
      <c r="B25" s="21">
        <f t="shared" si="4"/>
        <v>74</v>
      </c>
      <c r="C25" s="50">
        <f>IF(ISBLANK($A25),"",COUNTA('1. závod'!BV$6:BV$35))</f>
        <v>0</v>
      </c>
      <c r="D25" s="88">
        <f>IF(ISBLANK($A25),"",COUNTA('2. závod'!BV$6:BV$35))</f>
        <v>0</v>
      </c>
      <c r="E25" s="173"/>
      <c r="F25" s="173"/>
      <c r="G25" s="173"/>
      <c r="H25" s="173"/>
      <c r="I25" s="89">
        <f>SUM('1. závod'!BV$6:BV$35)</f>
        <v>0</v>
      </c>
      <c r="J25" s="24">
        <f t="shared" si="0"/>
      </c>
      <c r="K25" s="89">
        <f>SUM('2. závod'!BV$6:BV$35)</f>
        <v>0</v>
      </c>
      <c r="L25" s="24">
        <f t="shared" si="1"/>
      </c>
      <c r="M25" s="89">
        <f t="shared" si="5"/>
        <v>0</v>
      </c>
      <c r="N25" s="24">
        <f t="shared" si="3"/>
      </c>
    </row>
    <row r="26" spans="1:14" ht="15.75" collapsed="1">
      <c r="A26" s="97"/>
      <c r="B26" s="30"/>
      <c r="C26" s="97"/>
      <c r="D26" s="178" t="s">
        <v>35</v>
      </c>
      <c r="E26" s="178"/>
      <c r="F26" s="178"/>
      <c r="G26" s="178"/>
      <c r="H26" s="98"/>
      <c r="I26" s="90">
        <f>MAX('1. závod'!$D$6:$BV$35)</f>
        <v>30090</v>
      </c>
      <c r="J26" s="31"/>
      <c r="K26" s="90">
        <f>MAX('2. závod'!$D$6:$BV$35)</f>
        <v>26920</v>
      </c>
      <c r="L26" s="31"/>
      <c r="M26" s="90">
        <f>MAX(I26,K26)</f>
        <v>30090</v>
      </c>
      <c r="N26" s="31"/>
    </row>
    <row r="27" spans="9:14" ht="12.75">
      <c r="I27" s="99"/>
      <c r="J27" s="99"/>
      <c r="K27" s="99"/>
      <c r="L27" s="99"/>
      <c r="M27" s="99"/>
      <c r="N27" s="99"/>
    </row>
    <row r="28" spans="4:14" ht="12.75">
      <c r="D28" s="14" t="s">
        <v>48</v>
      </c>
      <c r="I28" s="14">
        <f>COUNTIF('Výsledková listina'!$D:$D,"*M*")</f>
        <v>22</v>
      </c>
      <c r="J28" s="99"/>
      <c r="K28" s="99"/>
      <c r="L28" s="99"/>
      <c r="M28" s="99"/>
      <c r="N28" s="99"/>
    </row>
    <row r="29" spans="4:14" ht="12.75">
      <c r="D29" s="30" t="s">
        <v>130</v>
      </c>
      <c r="E29" s="30"/>
      <c r="F29" s="30"/>
      <c r="G29" s="30"/>
      <c r="H29" s="30"/>
      <c r="I29" s="30">
        <f>COUNTIF('Výsledková listina'!$D:$D,"*25*")</f>
        <v>0</v>
      </c>
      <c r="J29" s="99"/>
      <c r="K29" s="99"/>
      <c r="L29" s="99"/>
      <c r="M29" s="99"/>
      <c r="N29" s="99"/>
    </row>
    <row r="30" spans="4:14" ht="12.75">
      <c r="D30" s="14" t="s">
        <v>131</v>
      </c>
      <c r="I30" s="14">
        <f>COUNTIF('Výsledková listina'!$D:$D,"*20*")</f>
        <v>0</v>
      </c>
      <c r="J30" s="99"/>
      <c r="K30" s="99"/>
      <c r="L30" s="99"/>
      <c r="M30" s="99"/>
      <c r="N30" s="99"/>
    </row>
    <row r="31" spans="4:14" ht="12.75">
      <c r="D31" s="14" t="s">
        <v>132</v>
      </c>
      <c r="I31" s="14">
        <f>COUNTIF('Výsledková listina'!$D:$D,"*15*")</f>
        <v>3</v>
      </c>
      <c r="J31" s="99"/>
      <c r="K31" s="99"/>
      <c r="L31" s="99"/>
      <c r="M31" s="99"/>
      <c r="N31" s="99"/>
    </row>
    <row r="32" spans="4:14" ht="12.75">
      <c r="D32" s="14" t="s">
        <v>133</v>
      </c>
      <c r="I32" s="14">
        <f>COUNTIF('Výsledková listina'!$D:$D,"*Ž*")</f>
        <v>0</v>
      </c>
      <c r="J32" s="99"/>
      <c r="K32" s="99"/>
      <c r="L32" s="99"/>
      <c r="M32" s="99"/>
      <c r="N32" s="99"/>
    </row>
    <row r="33" spans="4:14" ht="12.75">
      <c r="D33" s="14" t="s">
        <v>49</v>
      </c>
      <c r="I33" s="14">
        <f>COUNTIF('Výsledková listina'!$D:$D,"*H*")</f>
        <v>0</v>
      </c>
      <c r="J33" s="99"/>
      <c r="K33" s="99"/>
      <c r="L33" s="99"/>
      <c r="M33" s="99"/>
      <c r="N33" s="99"/>
    </row>
    <row r="34" spans="1:14" ht="1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s="28" customFormat="1" ht="27.75" customHeight="1">
      <c r="A35" s="177" t="s">
        <v>122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s="28" customFormat="1" ht="12.75">
      <c r="A36" s="176" t="s">
        <v>123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="28" customFormat="1" ht="12.75">
      <c r="A37" s="172"/>
    </row>
    <row r="38" spans="1:14" s="28" customFormat="1" ht="12.7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s="28" customFormat="1" ht="12.7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4" s="28" customFormat="1" ht="12.7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="28" customFormat="1" ht="12.75">
      <c r="A41" s="172"/>
    </row>
    <row r="42" spans="1:14" s="28" customFormat="1" ht="44.2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1:8" s="28" customFormat="1" ht="12.75">
      <c r="A43" s="101" t="s">
        <v>62</v>
      </c>
      <c r="B43" s="13"/>
      <c r="C43" s="13"/>
      <c r="D43" s="13"/>
      <c r="E43" s="13"/>
      <c r="F43" s="13"/>
      <c r="G43" s="13"/>
      <c r="H43" s="13"/>
    </row>
    <row r="44" spans="1:8" s="28" customFormat="1" ht="12.75">
      <c r="A44" s="102" t="s">
        <v>63</v>
      </c>
      <c r="B44" s="13"/>
      <c r="C44" s="13"/>
      <c r="D44" s="13"/>
      <c r="E44" s="13"/>
      <c r="F44" s="13"/>
      <c r="G44" s="13"/>
      <c r="H44" s="13"/>
    </row>
    <row r="45" spans="1:8" s="28" customFormat="1" ht="12.75">
      <c r="A45" s="13" t="s">
        <v>92</v>
      </c>
      <c r="B45" s="13"/>
      <c r="C45" s="13"/>
      <c r="D45" s="13"/>
      <c r="E45" s="13"/>
      <c r="F45" s="13"/>
      <c r="G45" s="13"/>
      <c r="H45" s="13"/>
    </row>
    <row r="46" spans="1:8" s="28" customFormat="1" ht="12.75">
      <c r="A46" s="13" t="s">
        <v>64</v>
      </c>
      <c r="B46" s="13"/>
      <c r="C46" s="13"/>
      <c r="D46" s="13"/>
      <c r="E46" s="13"/>
      <c r="F46" s="13"/>
      <c r="G46" s="13"/>
      <c r="H46" s="13"/>
    </row>
    <row r="47" spans="1:8" s="28" customFormat="1" ht="18" customHeight="1">
      <c r="A47" s="102" t="s">
        <v>65</v>
      </c>
      <c r="B47" s="13"/>
      <c r="C47" s="13"/>
      <c r="D47" s="13"/>
      <c r="E47" s="13"/>
      <c r="F47" s="13"/>
      <c r="G47" s="13"/>
      <c r="H47" s="13"/>
    </row>
    <row r="48" spans="1:8" s="28" customFormat="1" ht="12.75">
      <c r="A48" s="13" t="s">
        <v>66</v>
      </c>
      <c r="B48" s="13"/>
      <c r="C48" s="13"/>
      <c r="D48" s="13"/>
      <c r="E48" s="13"/>
      <c r="F48" s="13"/>
      <c r="G48" s="13"/>
      <c r="H48" s="13"/>
    </row>
    <row r="49" spans="1:8" s="28" customFormat="1" ht="12.75">
      <c r="A49" s="106" t="s">
        <v>67</v>
      </c>
      <c r="B49" s="13"/>
      <c r="C49" s="13"/>
      <c r="D49" s="13"/>
      <c r="E49" s="13"/>
      <c r="F49" s="13"/>
      <c r="G49" s="13"/>
      <c r="H49" s="13"/>
    </row>
    <row r="50" spans="1:8" s="28" customFormat="1" ht="12.75">
      <c r="A50" s="106" t="s">
        <v>68</v>
      </c>
      <c r="B50" s="13"/>
      <c r="C50" s="13"/>
      <c r="D50" s="13"/>
      <c r="E50" s="13"/>
      <c r="F50" s="13"/>
      <c r="G50" s="13"/>
      <c r="H50" s="13"/>
    </row>
    <row r="51" spans="1:8" s="28" customFormat="1" ht="12.75">
      <c r="A51" s="106" t="s">
        <v>69</v>
      </c>
      <c r="B51" s="13"/>
      <c r="C51" s="13"/>
      <c r="D51" s="13"/>
      <c r="E51" s="13"/>
      <c r="F51" s="13"/>
      <c r="G51" s="13"/>
      <c r="H51" s="13"/>
    </row>
    <row r="52" spans="1:8" s="107" customFormat="1" ht="12.75">
      <c r="A52" s="102" t="s">
        <v>70</v>
      </c>
      <c r="B52" s="102"/>
      <c r="C52" s="102"/>
      <c r="D52" s="102"/>
      <c r="E52" s="102"/>
      <c r="F52" s="102"/>
      <c r="G52" s="102"/>
      <c r="H52" s="102"/>
    </row>
    <row r="53" spans="1:8" s="28" customFormat="1" ht="12.75">
      <c r="A53" s="13" t="s">
        <v>71</v>
      </c>
      <c r="B53" s="13"/>
      <c r="C53" s="13"/>
      <c r="D53" s="13"/>
      <c r="E53" s="13"/>
      <c r="F53" s="13"/>
      <c r="G53" s="13"/>
      <c r="H53" s="13"/>
    </row>
    <row r="54" spans="1:8" s="28" customFormat="1" ht="18.75" customHeight="1">
      <c r="A54" s="102" t="s">
        <v>72</v>
      </c>
      <c r="B54" s="13"/>
      <c r="C54" s="13"/>
      <c r="D54" s="13"/>
      <c r="E54" s="13"/>
      <c r="F54" s="13"/>
      <c r="G54" s="13"/>
      <c r="H54" s="13"/>
    </row>
    <row r="55" spans="1:8" s="28" customFormat="1" ht="12.75">
      <c r="A55" s="13" t="s">
        <v>66</v>
      </c>
      <c r="B55" s="13"/>
      <c r="C55" s="13"/>
      <c r="D55" s="13"/>
      <c r="E55" s="13"/>
      <c r="F55" s="13"/>
      <c r="G55" s="13"/>
      <c r="H55" s="13"/>
    </row>
    <row r="56" spans="1:8" s="28" customFormat="1" ht="12.75">
      <c r="A56" s="108" t="s">
        <v>73</v>
      </c>
      <c r="B56" s="13"/>
      <c r="C56" s="13"/>
      <c r="D56" s="13"/>
      <c r="E56" s="13"/>
      <c r="F56" s="13"/>
      <c r="G56" s="13"/>
      <c r="H56" s="13"/>
    </row>
    <row r="57" spans="1:8" s="28" customFormat="1" ht="12.75">
      <c r="A57" s="13" t="s">
        <v>75</v>
      </c>
      <c r="B57" s="13"/>
      <c r="C57" s="13"/>
      <c r="D57" s="13"/>
      <c r="E57" s="13"/>
      <c r="F57" s="13"/>
      <c r="G57" s="13"/>
      <c r="H57" s="13"/>
    </row>
    <row r="58" spans="1:8" s="28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110" customFormat="1" ht="11.25" customHeight="1">
      <c r="A59" s="109" t="s">
        <v>91</v>
      </c>
      <c r="B59" s="109"/>
      <c r="C59" s="109"/>
      <c r="D59" s="109"/>
      <c r="E59" s="109"/>
      <c r="F59" s="109"/>
      <c r="G59" s="109"/>
      <c r="H59" s="109"/>
    </row>
    <row r="60" spans="1:8" s="28" customFormat="1" ht="20.25" customHeight="1">
      <c r="A60" s="102" t="s">
        <v>76</v>
      </c>
      <c r="B60" s="13"/>
      <c r="C60" s="13"/>
      <c r="D60" s="13"/>
      <c r="E60" s="13"/>
      <c r="F60" s="13"/>
      <c r="G60" s="13"/>
      <c r="H60" s="13"/>
    </row>
    <row r="61" spans="1:8" s="28" customFormat="1" ht="12.75">
      <c r="A61" s="13" t="s">
        <v>77</v>
      </c>
      <c r="B61" s="13"/>
      <c r="C61" s="13"/>
      <c r="D61" s="13"/>
      <c r="E61" s="13"/>
      <c r="F61" s="13"/>
      <c r="G61" s="13"/>
      <c r="H61" s="13"/>
    </row>
    <row r="62" spans="1:8" s="28" customFormat="1" ht="12.75">
      <c r="A62" s="13" t="s">
        <v>78</v>
      </c>
      <c r="B62" s="13"/>
      <c r="C62" s="13"/>
      <c r="D62" s="13"/>
      <c r="E62" s="13"/>
      <c r="F62" s="13"/>
      <c r="G62" s="13"/>
      <c r="H62" s="13"/>
    </row>
    <row r="63" spans="1:8" s="28" customFormat="1" ht="12.75">
      <c r="A63" s="13" t="s">
        <v>79</v>
      </c>
      <c r="B63" s="13"/>
      <c r="C63" s="13"/>
      <c r="D63" s="13"/>
      <c r="E63" s="13"/>
      <c r="F63" s="13"/>
      <c r="G63" s="13"/>
      <c r="H63" s="13"/>
    </row>
    <row r="64" spans="1:8" s="28" customFormat="1" ht="12.75">
      <c r="A64" s="13" t="s">
        <v>80</v>
      </c>
      <c r="B64" s="13"/>
      <c r="C64" s="13"/>
      <c r="D64" s="13"/>
      <c r="E64" s="13"/>
      <c r="F64" s="13"/>
      <c r="G64" s="13"/>
      <c r="H64" s="13"/>
    </row>
    <row r="65" spans="1:8" s="28" customFormat="1" ht="12.75">
      <c r="A65" s="13" t="s">
        <v>81</v>
      </c>
      <c r="B65" s="13"/>
      <c r="C65" s="13"/>
      <c r="D65" s="13"/>
      <c r="E65" s="13"/>
      <c r="F65" s="13"/>
      <c r="G65" s="13"/>
      <c r="H65" s="13"/>
    </row>
    <row r="66" spans="1:8" s="28" customFormat="1" ht="12.75">
      <c r="A66" s="13" t="s">
        <v>82</v>
      </c>
      <c r="B66" s="13"/>
      <c r="C66" s="13"/>
      <c r="D66" s="13"/>
      <c r="E66" s="13"/>
      <c r="F66" s="13"/>
      <c r="G66" s="13"/>
      <c r="H66" s="13"/>
    </row>
    <row r="67" spans="1:8" s="28" customFormat="1" ht="12.75">
      <c r="A67" s="13" t="s">
        <v>83</v>
      </c>
      <c r="B67" s="13"/>
      <c r="C67" s="13"/>
      <c r="D67" s="13"/>
      <c r="E67" s="13"/>
      <c r="F67" s="13"/>
      <c r="G67" s="13"/>
      <c r="H67" s="13"/>
    </row>
    <row r="68" spans="1:8" s="28" customFormat="1" ht="12.75">
      <c r="A68" s="13" t="s">
        <v>84</v>
      </c>
      <c r="B68" s="13"/>
      <c r="C68" s="13"/>
      <c r="D68" s="13"/>
      <c r="E68" s="13"/>
      <c r="F68" s="13"/>
      <c r="G68" s="13"/>
      <c r="H68" s="13"/>
    </row>
    <row r="69" spans="1:8" s="28" customFormat="1" ht="12.75">
      <c r="A69" s="13" t="s">
        <v>85</v>
      </c>
      <c r="B69" s="13"/>
      <c r="C69" s="13"/>
      <c r="D69" s="13"/>
      <c r="E69" s="13"/>
      <c r="F69" s="13"/>
      <c r="G69" s="13"/>
      <c r="H69" s="13"/>
    </row>
    <row r="70" spans="1:8" s="28" customFormat="1" ht="12.75">
      <c r="A70" s="13" t="s">
        <v>87</v>
      </c>
      <c r="B70" s="13"/>
      <c r="C70" s="13"/>
      <c r="D70" s="13"/>
      <c r="E70" s="13"/>
      <c r="F70" s="13"/>
      <c r="G70" s="13"/>
      <c r="H70" s="13"/>
    </row>
    <row r="71" spans="1:8" s="28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8" customFormat="1" ht="12.75">
      <c r="A72" s="13" t="s">
        <v>88</v>
      </c>
      <c r="B72" s="13"/>
      <c r="C72" s="13"/>
      <c r="D72" s="13"/>
      <c r="E72" s="13"/>
      <c r="F72" s="13"/>
      <c r="G72" s="13"/>
      <c r="H72" s="13"/>
    </row>
    <row r="73" spans="1:8" s="28" customFormat="1" ht="12.75">
      <c r="A73" s="13" t="s">
        <v>89</v>
      </c>
      <c r="B73" s="13"/>
      <c r="C73" s="13"/>
      <c r="D73" s="13"/>
      <c r="E73" s="13"/>
      <c r="F73" s="13"/>
      <c r="G73" s="13"/>
      <c r="H73" s="13"/>
    </row>
    <row r="74" spans="1:8" s="28" customFormat="1" ht="12.75">
      <c r="A74" s="13" t="s">
        <v>90</v>
      </c>
      <c r="B74" s="13"/>
      <c r="C74" s="13"/>
      <c r="D74" s="13"/>
      <c r="E74" s="13"/>
      <c r="F74" s="13"/>
      <c r="G74" s="13"/>
      <c r="H74" s="13"/>
    </row>
  </sheetData>
  <sheetProtection formatCells="0" formatColumns="0" formatRows="0" insertColumns="0" insertRows="0" deleteColumns="0" deleteRows="0" selectLockedCells="1" sort="0" autoFilter="0"/>
  <mergeCells count="38">
    <mergeCell ref="K8:L8"/>
    <mergeCell ref="A1:N1"/>
    <mergeCell ref="C2:D2"/>
    <mergeCell ref="C3:D3"/>
    <mergeCell ref="C5:D5"/>
    <mergeCell ref="C6:D6"/>
    <mergeCell ref="M8:N8"/>
    <mergeCell ref="C7:E7"/>
    <mergeCell ref="C8:D8"/>
    <mergeCell ref="E8:H9"/>
    <mergeCell ref="A10:B10"/>
    <mergeCell ref="A8:A9"/>
    <mergeCell ref="B8:B9"/>
    <mergeCell ref="E10:H10"/>
    <mergeCell ref="I8:J8"/>
    <mergeCell ref="D26:G26"/>
    <mergeCell ref="E11:H11"/>
    <mergeCell ref="E12:H12"/>
    <mergeCell ref="E13:H13"/>
    <mergeCell ref="E14:H14"/>
    <mergeCell ref="E15:H15"/>
    <mergeCell ref="E16:H16"/>
    <mergeCell ref="E17:H17"/>
    <mergeCell ref="E18:H18"/>
    <mergeCell ref="E23:H23"/>
    <mergeCell ref="A42:N42"/>
    <mergeCell ref="A34:N34"/>
    <mergeCell ref="A38:N38"/>
    <mergeCell ref="A39:N39"/>
    <mergeCell ref="A36:N36"/>
    <mergeCell ref="A40:N40"/>
    <mergeCell ref="A35:N35"/>
    <mergeCell ref="E24:H24"/>
    <mergeCell ref="E25:H25"/>
    <mergeCell ref="E19:H19"/>
    <mergeCell ref="E20:H20"/>
    <mergeCell ref="E21:H21"/>
    <mergeCell ref="E22:H22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C12" sqref="C12"/>
    </sheetView>
  </sheetViews>
  <sheetFormatPr defaultColWidth="9.00390625" defaultRowHeight="12.75"/>
  <cols>
    <col min="1" max="2" width="5.125" style="49" customWidth="1"/>
    <col min="3" max="3" width="20.125" style="49" bestFit="1" customWidth="1"/>
    <col min="4" max="4" width="5.25390625" style="49" customWidth="1"/>
    <col min="5" max="5" width="17.125" style="49" customWidth="1"/>
    <col min="6" max="6" width="3.625" style="33" customWidth="1"/>
    <col min="7" max="7" width="3.875" style="33" customWidth="1"/>
    <col min="8" max="8" width="6.00390625" style="42" bestFit="1" customWidth="1"/>
    <col min="9" max="9" width="5.875" style="33" bestFit="1" customWidth="1"/>
    <col min="10" max="10" width="3.625" style="33" customWidth="1"/>
    <col min="11" max="11" width="3.75390625" style="33" customWidth="1"/>
    <col min="12" max="12" width="6.00390625" style="42" bestFit="1" customWidth="1"/>
    <col min="13" max="13" width="6.75390625" style="33" customWidth="1"/>
    <col min="14" max="14" width="6.00390625" style="33" customWidth="1"/>
    <col min="15" max="15" width="6.00390625" style="42" bestFit="1" customWidth="1"/>
    <col min="16" max="17" width="6.00390625" style="33" customWidth="1"/>
    <col min="18" max="19" width="5.125" style="33" hidden="1" customWidth="1"/>
    <col min="20" max="20" width="9.125" style="34" hidden="1" customWidth="1"/>
    <col min="21" max="16384" width="9.125" style="33" customWidth="1"/>
  </cols>
  <sheetData>
    <row r="1" spans="1:17" ht="18">
      <c r="A1" s="214" t="s">
        <v>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0" s="35" customFormat="1" ht="15">
      <c r="A2" s="216" t="str">
        <f>CONCATENATE("Místo konání: ",'Základní list'!E2)</f>
        <v>Místo konání: Liběchov</v>
      </c>
      <c r="B2" s="216"/>
      <c r="C2" s="216"/>
      <c r="D2" s="216"/>
      <c r="E2" s="216"/>
      <c r="F2" s="36"/>
      <c r="G2" s="36"/>
      <c r="H2" s="36"/>
      <c r="I2" s="36"/>
      <c r="J2" s="37"/>
      <c r="K2" s="37"/>
      <c r="L2" s="215" t="str">
        <f>CONCATENATE("Pořadatel: ",'Základní list'!E5)</f>
        <v>Pořadatel: ing. Jonáš Libor</v>
      </c>
      <c r="M2" s="215"/>
      <c r="N2" s="215"/>
      <c r="O2" s="215"/>
      <c r="P2" s="215"/>
      <c r="Q2" s="215"/>
      <c r="T2" s="37"/>
    </row>
    <row r="3" spans="1:20" s="35" customFormat="1" ht="15">
      <c r="A3" s="216" t="str">
        <f>CONCATENATE("Druh závodu: ",'Základní list'!E3)</f>
        <v>Druh závodu: KP a D  2. kolo</v>
      </c>
      <c r="B3" s="216"/>
      <c r="C3" s="216"/>
      <c r="D3" s="216"/>
      <c r="E3" s="216"/>
      <c r="F3" s="36"/>
      <c r="G3" s="36"/>
      <c r="H3" s="36"/>
      <c r="I3" s="36"/>
      <c r="J3" s="37"/>
      <c r="K3" s="37"/>
      <c r="L3" s="215" t="str">
        <f>CONCATENATE("Hlavní rozhodčí: ",'Základní list'!E6)</f>
        <v>Hlavní rozhodčí: ing. Kresl Pavel</v>
      </c>
      <c r="M3" s="215"/>
      <c r="N3" s="215"/>
      <c r="O3" s="215"/>
      <c r="P3" s="215"/>
      <c r="Q3" s="215"/>
      <c r="T3" s="37"/>
    </row>
    <row r="4" spans="1:20" s="35" customFormat="1" ht="12.75">
      <c r="A4" s="195" t="str">
        <f>CONCATENATE("Datum konání: ",'Základní list'!D4," - ",'Základní list'!F4)</f>
        <v>Datum konání: 1.9.18 - 2.9.18</v>
      </c>
      <c r="B4" s="195"/>
      <c r="C4" s="195"/>
      <c r="D4" s="195"/>
      <c r="E4" s="19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T4" s="37"/>
    </row>
    <row r="5" spans="1:20" s="35" customFormat="1" ht="9" customHeight="1" thickBot="1">
      <c r="A5" s="100"/>
      <c r="B5" s="100"/>
      <c r="C5" s="100"/>
      <c r="D5" s="100"/>
      <c r="E5" s="100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T5" s="37"/>
    </row>
    <row r="6" spans="1:20" s="40" customFormat="1" ht="15.75">
      <c r="A6" s="208" t="s">
        <v>44</v>
      </c>
      <c r="B6" s="196" t="s">
        <v>51</v>
      </c>
      <c r="C6" s="196"/>
      <c r="D6" s="196"/>
      <c r="E6" s="197"/>
      <c r="F6" s="200" t="s">
        <v>40</v>
      </c>
      <c r="G6" s="201"/>
      <c r="H6" s="201"/>
      <c r="I6" s="202"/>
      <c r="J6" s="203" t="s">
        <v>41</v>
      </c>
      <c r="K6" s="201"/>
      <c r="L6" s="201"/>
      <c r="M6" s="202"/>
      <c r="N6" s="211" t="s">
        <v>33</v>
      </c>
      <c r="O6" s="212"/>
      <c r="P6" s="212"/>
      <c r="Q6" s="213"/>
      <c r="R6" s="38" t="s">
        <v>14</v>
      </c>
      <c r="S6" s="38" t="s">
        <v>15</v>
      </c>
      <c r="T6" s="39" t="s">
        <v>37</v>
      </c>
    </row>
    <row r="7" spans="1:21" s="40" customFormat="1" ht="12.75" customHeight="1">
      <c r="A7" s="209"/>
      <c r="B7" s="198"/>
      <c r="C7" s="198"/>
      <c r="D7" s="198"/>
      <c r="E7" s="199"/>
      <c r="F7" s="139" t="s">
        <v>0</v>
      </c>
      <c r="G7" s="83"/>
      <c r="H7" s="120"/>
      <c r="I7" s="121"/>
      <c r="J7" s="70" t="str">
        <f>F7</f>
        <v>Sektor</v>
      </c>
      <c r="K7" s="68"/>
      <c r="L7" s="120"/>
      <c r="M7" s="121"/>
      <c r="N7" s="191" t="s">
        <v>56</v>
      </c>
      <c r="O7" s="193" t="s">
        <v>1</v>
      </c>
      <c r="P7" s="193" t="s">
        <v>3</v>
      </c>
      <c r="Q7" s="206" t="s">
        <v>2</v>
      </c>
      <c r="R7" s="38"/>
      <c r="S7" s="38"/>
      <c r="T7" s="39"/>
      <c r="U7" s="190" t="s">
        <v>121</v>
      </c>
    </row>
    <row r="8" spans="1:21" s="40" customFormat="1" ht="13.5" customHeight="1">
      <c r="A8" s="210"/>
      <c r="B8" s="143" t="s">
        <v>54</v>
      </c>
      <c r="C8" s="143" t="s">
        <v>24</v>
      </c>
      <c r="D8" s="143" t="s">
        <v>47</v>
      </c>
      <c r="E8" s="144" t="s">
        <v>55</v>
      </c>
      <c r="F8" s="145" t="s">
        <v>5</v>
      </c>
      <c r="G8" s="143" t="s">
        <v>4</v>
      </c>
      <c r="H8" s="146" t="s">
        <v>1</v>
      </c>
      <c r="I8" s="147" t="s">
        <v>46</v>
      </c>
      <c r="J8" s="148" t="str">
        <f>F8</f>
        <v>sk</v>
      </c>
      <c r="K8" s="143" t="str">
        <f>G8</f>
        <v>čís</v>
      </c>
      <c r="L8" s="146" t="s">
        <v>1</v>
      </c>
      <c r="M8" s="147" t="s">
        <v>46</v>
      </c>
      <c r="N8" s="192"/>
      <c r="O8" s="194"/>
      <c r="P8" s="194"/>
      <c r="Q8" s="207"/>
      <c r="R8" s="38"/>
      <c r="S8" s="38"/>
      <c r="T8" s="39"/>
      <c r="U8" s="190"/>
    </row>
    <row r="9" spans="1:21" s="40" customFormat="1" ht="25.5" customHeight="1">
      <c r="A9" s="95" t="s">
        <v>178</v>
      </c>
      <c r="B9" s="93">
        <v>1192</v>
      </c>
      <c r="C9" s="138" t="s">
        <v>134</v>
      </c>
      <c r="D9" s="91" t="s">
        <v>99</v>
      </c>
      <c r="E9" s="142" t="s">
        <v>135</v>
      </c>
      <c r="F9" s="140" t="s">
        <v>57</v>
      </c>
      <c r="G9" s="65">
        <v>1</v>
      </c>
      <c r="H9" s="66">
        <f>IF($G9="","",INDEX('1. závod'!$A:$BX,$G9+5,INDEX('Základní list'!$B:$B,MATCH($F9,'Základní list'!$A:$A,0),1)))</f>
        <v>30090</v>
      </c>
      <c r="I9" s="63">
        <f>IF($G9="","",INDEX('1. závod'!$A:$BX,$G9+5,INDEX('Základní list'!$B:$B,MATCH($F9,'Základní list'!$A:$A,0),1)+1))</f>
        <v>1</v>
      </c>
      <c r="J9" s="65" t="s">
        <v>58</v>
      </c>
      <c r="K9" s="65">
        <v>1</v>
      </c>
      <c r="L9" s="66">
        <f>IF($K9="","",INDEX('2. závod'!$A:$BX,$K9+5,INDEX('Základní list'!$B:$B,MATCH($J9,'Základní list'!$A:$A,0),1)))</f>
        <v>26920</v>
      </c>
      <c r="M9" s="63">
        <f>IF($K9="","",INDEX('2. závod'!$A:$BX,$K9+5,INDEX('Základní list'!$B:$B,MATCH($J9,'Základní list'!$A:$A,0),1)+1))</f>
        <v>1</v>
      </c>
      <c r="N9" s="76">
        <f aca="true" t="shared" si="0" ref="N9:N33">IF(ISBLANK($A9),"",COUNT(I9,M9))</f>
        <v>2</v>
      </c>
      <c r="O9" s="78">
        <f aca="true" t="shared" si="1" ref="O9:O33">IF(ISBLANK($A9),"",SUM(H9,L9))</f>
        <v>57010</v>
      </c>
      <c r="P9" s="80">
        <f aca="true" t="shared" si="2" ref="P9:P33">IF(ISBLANK($A9),"",SUM(I9,M9))</f>
        <v>2</v>
      </c>
      <c r="Q9" s="82">
        <f aca="true" t="shared" si="3" ref="Q9:Q33">IF(ISBLANK($A9),"",IF(ISTEXT(Q8),1,Q8+1))</f>
        <v>1</v>
      </c>
      <c r="R9" s="41" t="str">
        <f aca="true" t="shared" si="4" ref="R9:R33">CONCATENATE(F9,G9)</f>
        <v>A1</v>
      </c>
      <c r="S9" s="41" t="str">
        <f aca="true" t="shared" si="5" ref="S9:S33">CONCATENATE(J9,K9)</f>
        <v>B1</v>
      </c>
      <c r="T9" s="39" t="str">
        <f aca="true" t="shared" si="6" ref="T9:T33">IF(ISBLANK(E9),"",E9)</f>
        <v>MO ČRS Česká Lípa</v>
      </c>
      <c r="U9" s="40">
        <f>IF(ISNA(MATCH(B9,'KP Jednotlivci dle bodů celkem'!A:A,0)),"DOPLŇ","")</f>
      </c>
    </row>
    <row r="10" spans="1:21" s="40" customFormat="1" ht="25.5" customHeight="1">
      <c r="A10" s="95" t="s">
        <v>178</v>
      </c>
      <c r="B10" s="93">
        <v>1761</v>
      </c>
      <c r="C10" s="64" t="s">
        <v>136</v>
      </c>
      <c r="D10" s="91" t="s">
        <v>99</v>
      </c>
      <c r="E10" s="142" t="s">
        <v>137</v>
      </c>
      <c r="F10" s="141" t="s">
        <v>58</v>
      </c>
      <c r="G10" s="80">
        <v>8</v>
      </c>
      <c r="H10" s="66">
        <f>IF($G10="","",INDEX('1. závod'!$A:$BX,$G10+5,INDEX('Základní list'!$B:$B,MATCH($F10,'Základní list'!$A:$A,0),1)))</f>
        <v>12700</v>
      </c>
      <c r="I10" s="63">
        <f>IF($G10="","",INDEX('1. závod'!$A:$BX,$G10+5,INDEX('Základní list'!$B:$B,MATCH($F10,'Základní list'!$A:$A,0),1)+1))</f>
        <v>1</v>
      </c>
      <c r="J10" s="80" t="s">
        <v>59</v>
      </c>
      <c r="K10" s="80">
        <v>1</v>
      </c>
      <c r="L10" s="66">
        <f>IF($K10="","",INDEX('2. závod'!$A:$BX,$K10+5,INDEX('Základní list'!$B:$B,MATCH($J10,'Základní list'!$A:$A,0),1)))</f>
        <v>19270</v>
      </c>
      <c r="M10" s="63">
        <f>IF($K10="","",INDEX('2. závod'!$A:$BX,$K10+5,INDEX('Základní list'!$B:$B,MATCH($J10,'Základní list'!$A:$A,0),1)+1))</f>
        <v>1</v>
      </c>
      <c r="N10" s="76">
        <f t="shared" si="0"/>
        <v>2</v>
      </c>
      <c r="O10" s="78">
        <f t="shared" si="1"/>
        <v>31970</v>
      </c>
      <c r="P10" s="80">
        <f t="shared" si="2"/>
        <v>2</v>
      </c>
      <c r="Q10" s="82">
        <f t="shared" si="3"/>
        <v>2</v>
      </c>
      <c r="R10" s="41" t="str">
        <f t="shared" si="4"/>
        <v>B8</v>
      </c>
      <c r="S10" s="41" t="str">
        <f t="shared" si="5"/>
        <v>C1</v>
      </c>
      <c r="T10" s="39" t="str">
        <f t="shared" si="6"/>
        <v>Česká Lípa - MIX</v>
      </c>
      <c r="U10" s="40">
        <f>IF(ISNA(MATCH(B10,'KP Jednotlivci dle bodů celkem'!A:A,0)),"DOPLŇ","")</f>
      </c>
    </row>
    <row r="11" spans="1:21" s="40" customFormat="1" ht="25.5" customHeight="1">
      <c r="A11" s="95" t="s">
        <v>178</v>
      </c>
      <c r="B11" s="93">
        <v>6204</v>
      </c>
      <c r="C11" s="138" t="s">
        <v>138</v>
      </c>
      <c r="D11" s="91" t="s">
        <v>99</v>
      </c>
      <c r="E11" s="142" t="s">
        <v>139</v>
      </c>
      <c r="F11" s="140" t="s">
        <v>58</v>
      </c>
      <c r="G11" s="65">
        <v>3</v>
      </c>
      <c r="H11" s="66">
        <f>IF($G11="","",INDEX('1. závod'!$A:$BX,$G11+5,INDEX('Základní list'!$B:$B,MATCH($F11,'Základní list'!$A:$A,0),1)))</f>
        <v>12690</v>
      </c>
      <c r="I11" s="63">
        <f>IF($G11="","",INDEX('1. závod'!$A:$BX,$G11+5,INDEX('Základní list'!$B:$B,MATCH($F11,'Základní list'!$A:$A,0),1)+1))</f>
        <v>2</v>
      </c>
      <c r="J11" s="65" t="s">
        <v>57</v>
      </c>
      <c r="K11" s="65">
        <v>2</v>
      </c>
      <c r="L11" s="66">
        <f>IF($K11="","",INDEX('2. závod'!$A:$BX,$K11+5,INDEX('Základní list'!$B:$B,MATCH($J11,'Základní list'!$A:$A,0),1)))</f>
        <v>20560</v>
      </c>
      <c r="M11" s="63">
        <f>IF($K11="","",INDEX('2. závod'!$A:$BX,$K11+5,INDEX('Základní list'!$B:$B,MATCH($J11,'Základní list'!$A:$A,0),1)+1))</f>
        <v>1</v>
      </c>
      <c r="N11" s="76">
        <f t="shared" si="0"/>
        <v>2</v>
      </c>
      <c r="O11" s="78">
        <f t="shared" si="1"/>
        <v>33250</v>
      </c>
      <c r="P11" s="80">
        <f t="shared" si="2"/>
        <v>3</v>
      </c>
      <c r="Q11" s="82">
        <f t="shared" si="3"/>
        <v>3</v>
      </c>
      <c r="R11" s="41" t="str">
        <f t="shared" si="4"/>
        <v>B3</v>
      </c>
      <c r="S11" s="41" t="str">
        <f t="shared" si="5"/>
        <v>A2</v>
      </c>
      <c r="T11" s="39" t="str">
        <f t="shared" si="6"/>
        <v>MO ČRS Štětí ,,B''</v>
      </c>
      <c r="U11" s="40">
        <f>IF(ISNA(MATCH(B11,'KP Jednotlivci dle bodů celkem'!A:A,0)),"DOPLŇ","")</f>
      </c>
    </row>
    <row r="12" spans="1:21" s="40" customFormat="1" ht="25.5" customHeight="1">
      <c r="A12" s="95" t="s">
        <v>178</v>
      </c>
      <c r="B12" s="93">
        <v>1311</v>
      </c>
      <c r="C12" s="68" t="s">
        <v>140</v>
      </c>
      <c r="D12" s="91" t="s">
        <v>99</v>
      </c>
      <c r="E12" s="142" t="s">
        <v>135</v>
      </c>
      <c r="F12" s="140" t="s">
        <v>59</v>
      </c>
      <c r="G12" s="65">
        <v>6</v>
      </c>
      <c r="H12" s="66">
        <f>IF($G12="","",INDEX('1. závod'!$A:$BX,$G12+5,INDEX('Základní list'!$B:$B,MATCH($F12,'Základní list'!$A:$A,0),1)))</f>
        <v>14420</v>
      </c>
      <c r="I12" s="63">
        <f>IF($G12="","",INDEX('1. závod'!$A:$BX,$G12+5,INDEX('Základní list'!$B:$B,MATCH($F12,'Základní list'!$A:$A,0),1)+1))</f>
        <v>2</v>
      </c>
      <c r="J12" s="65" t="s">
        <v>57</v>
      </c>
      <c r="K12" s="65">
        <v>3</v>
      </c>
      <c r="L12" s="66">
        <f>IF($K12="","",INDEX('2. závod'!$A:$BX,$K12+5,INDEX('Základní list'!$B:$B,MATCH($J12,'Základní list'!$A:$A,0),1)))</f>
        <v>18890</v>
      </c>
      <c r="M12" s="63">
        <f>IF($K12="","",INDEX('2. závod'!$A:$BX,$K12+5,INDEX('Základní list'!$B:$B,MATCH($J12,'Základní list'!$A:$A,0),1)+1))</f>
        <v>2</v>
      </c>
      <c r="N12" s="76">
        <f t="shared" si="0"/>
        <v>2</v>
      </c>
      <c r="O12" s="78">
        <f t="shared" si="1"/>
        <v>33310</v>
      </c>
      <c r="P12" s="80">
        <f t="shared" si="2"/>
        <v>4</v>
      </c>
      <c r="Q12" s="82">
        <f t="shared" si="3"/>
        <v>4</v>
      </c>
      <c r="R12" s="41" t="str">
        <f t="shared" si="4"/>
        <v>C6</v>
      </c>
      <c r="S12" s="41" t="str">
        <f t="shared" si="5"/>
        <v>A3</v>
      </c>
      <c r="T12" s="39" t="str">
        <f t="shared" si="6"/>
        <v>MO ČRS Česká Lípa</v>
      </c>
      <c r="U12" s="40">
        <f>IF(ISNA(MATCH(B12,'KP Jednotlivci dle bodů celkem'!A:A,0)),"DOPLŇ","")</f>
      </c>
    </row>
    <row r="13" spans="1:21" s="40" customFormat="1" ht="25.5" customHeight="1">
      <c r="A13" s="95" t="s">
        <v>178</v>
      </c>
      <c r="B13" s="93">
        <v>3443</v>
      </c>
      <c r="C13" s="64" t="s">
        <v>141</v>
      </c>
      <c r="D13" s="91" t="s">
        <v>99</v>
      </c>
      <c r="E13" s="142" t="s">
        <v>142</v>
      </c>
      <c r="F13" s="140" t="s">
        <v>57</v>
      </c>
      <c r="G13" s="65">
        <v>8</v>
      </c>
      <c r="H13" s="66">
        <f>IF($G13="","",INDEX('1. závod'!$A:$BX,$G13+5,INDEX('Základní list'!$B:$B,MATCH($F13,'Základní list'!$A:$A,0),1)))</f>
        <v>9960</v>
      </c>
      <c r="I13" s="63">
        <f>IF($G13="","",INDEX('1. závod'!$A:$BX,$G13+5,INDEX('Základní list'!$B:$B,MATCH($F13,'Základní list'!$A:$A,0),1)+1))</f>
        <v>3</v>
      </c>
      <c r="J13" s="65" t="s">
        <v>58</v>
      </c>
      <c r="K13" s="65">
        <v>3</v>
      </c>
      <c r="L13" s="66">
        <f>IF($K13="","",INDEX('2. závod'!$A:$BX,$K13+5,INDEX('Základní list'!$B:$B,MATCH($J13,'Základní list'!$A:$A,0),1)))</f>
        <v>18260</v>
      </c>
      <c r="M13" s="63">
        <f>IF($K13="","",INDEX('2. závod'!$A:$BX,$K13+5,INDEX('Základní list'!$B:$B,MATCH($J13,'Základní list'!$A:$A,0),1)+1))</f>
        <v>2</v>
      </c>
      <c r="N13" s="76">
        <f t="shared" si="0"/>
        <v>2</v>
      </c>
      <c r="O13" s="78">
        <f t="shared" si="1"/>
        <v>28220</v>
      </c>
      <c r="P13" s="80">
        <f t="shared" si="2"/>
        <v>5</v>
      </c>
      <c r="Q13" s="82">
        <f t="shared" si="3"/>
        <v>5</v>
      </c>
      <c r="R13" s="41" t="str">
        <f t="shared" si="4"/>
        <v>A8</v>
      </c>
      <c r="S13" s="41" t="str">
        <f t="shared" si="5"/>
        <v>B3</v>
      </c>
      <c r="T13" s="39" t="str">
        <f t="shared" si="6"/>
        <v>MO ČRS Štětí ,,A''</v>
      </c>
      <c r="U13" s="40">
        <f>IF(ISNA(MATCH(B13,'KP Jednotlivci dle bodů celkem'!A:A,0)),"DOPLŇ","")</f>
      </c>
    </row>
    <row r="14" spans="1:21" s="40" customFormat="1" ht="25.5" customHeight="1">
      <c r="A14" s="95" t="s">
        <v>178</v>
      </c>
      <c r="B14" s="93">
        <v>158</v>
      </c>
      <c r="C14" s="64" t="s">
        <v>143</v>
      </c>
      <c r="D14" s="91" t="s">
        <v>99</v>
      </c>
      <c r="E14" s="142" t="s">
        <v>144</v>
      </c>
      <c r="F14" s="141" t="s">
        <v>57</v>
      </c>
      <c r="G14" s="80">
        <v>2</v>
      </c>
      <c r="H14" s="66">
        <f>IF($G14="","",INDEX('1. závod'!$A:$BX,$G14+5,INDEX('Základní list'!$B:$B,MATCH($F14,'Základní list'!$A:$A,0),1)))</f>
        <v>13910</v>
      </c>
      <c r="I14" s="63">
        <f>IF($G14="","",INDEX('1. závod'!$A:$BX,$G14+5,INDEX('Základní list'!$B:$B,MATCH($F14,'Základní list'!$A:$A,0),1)+1))</f>
        <v>2</v>
      </c>
      <c r="J14" s="80" t="s">
        <v>59</v>
      </c>
      <c r="K14" s="80">
        <v>8</v>
      </c>
      <c r="L14" s="66">
        <f>IF($K14="","",INDEX('2. závod'!$A:$BX,$K14+5,INDEX('Základní list'!$B:$B,MATCH($J14,'Základní list'!$A:$A,0),1)))</f>
        <v>14230</v>
      </c>
      <c r="M14" s="63">
        <f>IF($K14="","",INDEX('2. závod'!$A:$BX,$K14+5,INDEX('Základní list'!$B:$B,MATCH($J14,'Základní list'!$A:$A,0),1)+1))</f>
        <v>3</v>
      </c>
      <c r="N14" s="76">
        <f t="shared" si="0"/>
        <v>2</v>
      </c>
      <c r="O14" s="78">
        <f t="shared" si="1"/>
        <v>28140</v>
      </c>
      <c r="P14" s="80">
        <f t="shared" si="2"/>
        <v>5</v>
      </c>
      <c r="Q14" s="82">
        <f t="shared" si="3"/>
        <v>6</v>
      </c>
      <c r="R14" s="41" t="str">
        <f t="shared" si="4"/>
        <v>A2</v>
      </c>
      <c r="S14" s="41" t="str">
        <f t="shared" si="5"/>
        <v>C8</v>
      </c>
      <c r="T14" s="39" t="str">
        <f t="shared" si="6"/>
        <v>Hodkovice</v>
      </c>
      <c r="U14" s="40">
        <f>IF(ISNA(MATCH(B14,'KP Jednotlivci dle bodů celkem'!A:A,0)),"DOPLŇ","")</f>
      </c>
    </row>
    <row r="15" spans="1:21" s="40" customFormat="1" ht="25.5" customHeight="1">
      <c r="A15" s="95" t="s">
        <v>178</v>
      </c>
      <c r="B15" s="93">
        <v>287</v>
      </c>
      <c r="C15" s="64" t="s">
        <v>145</v>
      </c>
      <c r="D15" s="91" t="s">
        <v>99</v>
      </c>
      <c r="E15" s="142" t="s">
        <v>135</v>
      </c>
      <c r="F15" s="141" t="s">
        <v>58</v>
      </c>
      <c r="G15" s="80">
        <v>1</v>
      </c>
      <c r="H15" s="66">
        <f>IF($G15="","",INDEX('1. závod'!$A:$BX,$G15+5,INDEX('Základní list'!$B:$B,MATCH($F15,'Základní list'!$A:$A,0),1)))</f>
        <v>8330</v>
      </c>
      <c r="I15" s="63">
        <f>IF($G15="","",INDEX('1. závod'!$A:$BX,$G15+5,INDEX('Základní list'!$B:$B,MATCH($F15,'Základní list'!$A:$A,0),1)+1))</f>
        <v>4</v>
      </c>
      <c r="J15" s="80" t="s">
        <v>59</v>
      </c>
      <c r="K15" s="80">
        <v>3</v>
      </c>
      <c r="L15" s="66">
        <f>IF($K15="","",INDEX('2. závod'!$A:$BX,$K15+5,INDEX('Základní list'!$B:$B,MATCH($J15,'Základní list'!$A:$A,0),1)))</f>
        <v>18980</v>
      </c>
      <c r="M15" s="63">
        <f>IF($K15="","",INDEX('2. závod'!$A:$BX,$K15+5,INDEX('Základní list'!$B:$B,MATCH($J15,'Základní list'!$A:$A,0),1)+1))</f>
        <v>2</v>
      </c>
      <c r="N15" s="76">
        <f t="shared" si="0"/>
        <v>2</v>
      </c>
      <c r="O15" s="78">
        <f t="shared" si="1"/>
        <v>27310</v>
      </c>
      <c r="P15" s="80">
        <f t="shared" si="2"/>
        <v>6</v>
      </c>
      <c r="Q15" s="82">
        <f t="shared" si="3"/>
        <v>7</v>
      </c>
      <c r="R15" s="41" t="str">
        <f t="shared" si="4"/>
        <v>B1</v>
      </c>
      <c r="S15" s="41" t="str">
        <f t="shared" si="5"/>
        <v>C3</v>
      </c>
      <c r="T15" s="39" t="str">
        <f t="shared" si="6"/>
        <v>MO ČRS Česká Lípa</v>
      </c>
      <c r="U15" s="40">
        <f>IF(ISNA(MATCH(B15,'KP Jednotlivci dle bodů celkem'!A:A,0)),"DOPLŇ","")</f>
      </c>
    </row>
    <row r="16" spans="1:21" s="40" customFormat="1" ht="25.5" customHeight="1">
      <c r="A16" s="95" t="s">
        <v>178</v>
      </c>
      <c r="B16" s="93">
        <v>201</v>
      </c>
      <c r="C16" s="138" t="s">
        <v>146</v>
      </c>
      <c r="D16" s="91" t="s">
        <v>99</v>
      </c>
      <c r="E16" s="142" t="s">
        <v>147</v>
      </c>
      <c r="F16" s="140" t="s">
        <v>59</v>
      </c>
      <c r="G16" s="65">
        <v>8</v>
      </c>
      <c r="H16" s="66">
        <f>IF($G16="","",INDEX('1. závod'!$A:$BX,$G16+5,INDEX('Základní list'!$B:$B,MATCH($F16,'Základní list'!$A:$A,0),1)))</f>
        <v>15090</v>
      </c>
      <c r="I16" s="63">
        <f>IF($G16="","",INDEX('1. závod'!$A:$BX,$G16+5,INDEX('Základní list'!$B:$B,MATCH($F16,'Základní list'!$A:$A,0),1)+1))</f>
        <v>1</v>
      </c>
      <c r="J16" s="65" t="s">
        <v>59</v>
      </c>
      <c r="K16" s="65">
        <v>6</v>
      </c>
      <c r="L16" s="66">
        <f>IF($K16="","",INDEX('2. závod'!$A:$BX,$K16+5,INDEX('Základní list'!$B:$B,MATCH($J16,'Základní list'!$A:$A,0),1)))</f>
        <v>5570</v>
      </c>
      <c r="M16" s="63">
        <f>IF($K16="","",INDEX('2. závod'!$A:$BX,$K16+5,INDEX('Základní list'!$B:$B,MATCH($J16,'Základní list'!$A:$A,0),1)+1))</f>
        <v>5</v>
      </c>
      <c r="N16" s="76">
        <f t="shared" si="0"/>
        <v>2</v>
      </c>
      <c r="O16" s="78">
        <f t="shared" si="1"/>
        <v>20660</v>
      </c>
      <c r="P16" s="80">
        <f t="shared" si="2"/>
        <v>6</v>
      </c>
      <c r="Q16" s="82">
        <f t="shared" si="3"/>
        <v>8</v>
      </c>
      <c r="R16" s="41" t="str">
        <f t="shared" si="4"/>
        <v>C8</v>
      </c>
      <c r="S16" s="41" t="str">
        <f t="shared" si="5"/>
        <v>C6</v>
      </c>
      <c r="T16" s="39" t="str">
        <f t="shared" si="6"/>
        <v>MIX2</v>
      </c>
      <c r="U16" s="40">
        <f>IF(ISNA(MATCH(B16,'KP Jednotlivci dle bodů celkem'!A:A,0)),"DOPLŇ","")</f>
      </c>
    </row>
    <row r="17" spans="1:21" s="40" customFormat="1" ht="25.5" customHeight="1">
      <c r="A17" s="95" t="s">
        <v>178</v>
      </c>
      <c r="B17" s="93">
        <v>2137</v>
      </c>
      <c r="C17" s="138" t="s">
        <v>148</v>
      </c>
      <c r="D17" s="91" t="s">
        <v>99</v>
      </c>
      <c r="E17" s="142" t="s">
        <v>147</v>
      </c>
      <c r="F17" s="140" t="s">
        <v>58</v>
      </c>
      <c r="G17" s="65">
        <v>6</v>
      </c>
      <c r="H17" s="66">
        <f>IF($G17="","",INDEX('1. závod'!$A:$BX,$G17+5,INDEX('Základní list'!$B:$B,MATCH($F17,'Základní list'!$A:$A,0),1)))</f>
        <v>8540</v>
      </c>
      <c r="I17" s="63">
        <f>IF($G17="","",INDEX('1. závod'!$A:$BX,$G17+5,INDEX('Základní list'!$B:$B,MATCH($F17,'Základní list'!$A:$A,0),1)+1))</f>
        <v>3</v>
      </c>
      <c r="J17" s="65" t="s">
        <v>57</v>
      </c>
      <c r="K17" s="65">
        <v>7</v>
      </c>
      <c r="L17" s="66">
        <f>IF($K17="","",INDEX('2. závod'!$A:$BX,$K17+5,INDEX('Základní list'!$B:$B,MATCH($J17,'Základní list'!$A:$A,0),1)))</f>
        <v>15860</v>
      </c>
      <c r="M17" s="63">
        <f>IF($K17="","",INDEX('2. závod'!$A:$BX,$K17+5,INDEX('Základní list'!$B:$B,MATCH($J17,'Základní list'!$A:$A,0),1)+1))</f>
        <v>4</v>
      </c>
      <c r="N17" s="76">
        <f t="shared" si="0"/>
        <v>2</v>
      </c>
      <c r="O17" s="78">
        <f t="shared" si="1"/>
        <v>24400</v>
      </c>
      <c r="P17" s="80">
        <f t="shared" si="2"/>
        <v>7</v>
      </c>
      <c r="Q17" s="82">
        <f t="shared" si="3"/>
        <v>9</v>
      </c>
      <c r="R17" s="41" t="str">
        <f t="shared" si="4"/>
        <v>B6</v>
      </c>
      <c r="S17" s="41" t="str">
        <f t="shared" si="5"/>
        <v>A7</v>
      </c>
      <c r="T17" s="39" t="str">
        <f t="shared" si="6"/>
        <v>MIX2</v>
      </c>
      <c r="U17" s="40">
        <f>IF(ISNA(MATCH(B17,'KP Jednotlivci dle bodů celkem'!A:A,0)),"DOPLŇ","")</f>
      </c>
    </row>
    <row r="18" spans="1:21" s="40" customFormat="1" ht="25.5" customHeight="1">
      <c r="A18" s="95" t="s">
        <v>178</v>
      </c>
      <c r="B18" s="93">
        <v>5468</v>
      </c>
      <c r="C18" s="64" t="s">
        <v>149</v>
      </c>
      <c r="D18" s="91" t="s">
        <v>99</v>
      </c>
      <c r="E18" s="142" t="s">
        <v>139</v>
      </c>
      <c r="F18" s="140" t="s">
        <v>57</v>
      </c>
      <c r="G18" s="65">
        <v>4</v>
      </c>
      <c r="H18" s="66">
        <f>IF($G18="","",INDEX('1. závod'!$A:$BX,$G18+5,INDEX('Základní list'!$B:$B,MATCH($F18,'Základní list'!$A:$A,0),1)))</f>
        <v>8980</v>
      </c>
      <c r="I18" s="63">
        <f>IF($G18="","",INDEX('1. závod'!$A:$BX,$G18+5,INDEX('Základní list'!$B:$B,MATCH($F18,'Základní list'!$A:$A,0),1)+1))</f>
        <v>4</v>
      </c>
      <c r="J18" s="65" t="s">
        <v>58</v>
      </c>
      <c r="K18" s="65">
        <v>4</v>
      </c>
      <c r="L18" s="66">
        <f>IF($K18="","",INDEX('2. závod'!$A:$BX,$K18+5,INDEX('Základní list'!$B:$B,MATCH($J18,'Základní list'!$A:$A,0),1)))</f>
        <v>11840</v>
      </c>
      <c r="M18" s="63">
        <f>IF($K18="","",INDEX('2. závod'!$A:$BX,$K18+5,INDEX('Základní list'!$B:$B,MATCH($J18,'Základní list'!$A:$A,0),1)+1))</f>
        <v>4</v>
      </c>
      <c r="N18" s="76">
        <f t="shared" si="0"/>
        <v>2</v>
      </c>
      <c r="O18" s="78">
        <f t="shared" si="1"/>
        <v>20820</v>
      </c>
      <c r="P18" s="80">
        <f t="shared" si="2"/>
        <v>8</v>
      </c>
      <c r="Q18" s="82">
        <f t="shared" si="3"/>
        <v>10</v>
      </c>
      <c r="R18" s="41" t="str">
        <f t="shared" si="4"/>
        <v>A4</v>
      </c>
      <c r="S18" s="41" t="str">
        <f t="shared" si="5"/>
        <v>B4</v>
      </c>
      <c r="T18" s="39" t="str">
        <f t="shared" si="6"/>
        <v>MO ČRS Štětí ,,B''</v>
      </c>
      <c r="U18" s="40">
        <f>IF(ISNA(MATCH(B18,'KP Jednotlivci dle bodů celkem'!A:A,0)),"DOPLŇ","")</f>
      </c>
    </row>
    <row r="19" spans="1:21" s="40" customFormat="1" ht="25.5" customHeight="1">
      <c r="A19" s="95" t="s">
        <v>178</v>
      </c>
      <c r="B19" s="93">
        <v>5175</v>
      </c>
      <c r="C19" s="138" t="s">
        <v>150</v>
      </c>
      <c r="D19" s="91" t="s">
        <v>99</v>
      </c>
      <c r="E19" s="142" t="s">
        <v>151</v>
      </c>
      <c r="F19" s="141" t="s">
        <v>57</v>
      </c>
      <c r="G19" s="80">
        <v>3</v>
      </c>
      <c r="H19" s="66">
        <f>IF($G19="","",INDEX('1. závod'!$A:$BX,$G19+5,INDEX('Základní list'!$B:$B,MATCH($F19,'Základní list'!$A:$A,0),1)))</f>
        <v>7820</v>
      </c>
      <c r="I19" s="63">
        <f>IF($G19="","",INDEX('1. závod'!$A:$BX,$G19+5,INDEX('Základní list'!$B:$B,MATCH($F19,'Základní list'!$A:$A,0),1)+1))</f>
        <v>5</v>
      </c>
      <c r="J19" s="80" t="s">
        <v>59</v>
      </c>
      <c r="K19" s="80">
        <v>2</v>
      </c>
      <c r="L19" s="66">
        <f>IF($K19="","",INDEX('2. závod'!$A:$BX,$K19+5,INDEX('Základní list'!$B:$B,MATCH($J19,'Základní list'!$A:$A,0),1)))</f>
        <v>6570</v>
      </c>
      <c r="M19" s="63">
        <f>IF($K19="","",INDEX('2. závod'!$A:$BX,$K19+5,INDEX('Základní list'!$B:$B,MATCH($J19,'Základní list'!$A:$A,0),1)+1))</f>
        <v>4</v>
      </c>
      <c r="N19" s="76">
        <f t="shared" si="0"/>
        <v>2</v>
      </c>
      <c r="O19" s="78">
        <f t="shared" si="1"/>
        <v>14390</v>
      </c>
      <c r="P19" s="80">
        <f t="shared" si="2"/>
        <v>9</v>
      </c>
      <c r="Q19" s="82">
        <f t="shared" si="3"/>
        <v>11</v>
      </c>
      <c r="R19" s="41" t="str">
        <f t="shared" si="4"/>
        <v>A3</v>
      </c>
      <c r="S19" s="41" t="str">
        <f t="shared" si="5"/>
        <v>C2</v>
      </c>
      <c r="T19" s="39" t="str">
        <f t="shared" si="6"/>
        <v>MO ČRS Louny</v>
      </c>
      <c r="U19" s="40">
        <f>IF(ISNA(MATCH(B19,'KP Jednotlivci dle bodů celkem'!A:A,0)),"DOPLŇ","")</f>
      </c>
    </row>
    <row r="20" spans="1:21" s="40" customFormat="1" ht="25.5" customHeight="1">
      <c r="A20" s="95" t="s">
        <v>178</v>
      </c>
      <c r="B20" s="93">
        <v>4080</v>
      </c>
      <c r="C20" s="138" t="s">
        <v>152</v>
      </c>
      <c r="D20" s="91" t="s">
        <v>99</v>
      </c>
      <c r="E20" s="142" t="s">
        <v>153</v>
      </c>
      <c r="F20" s="140" t="s">
        <v>58</v>
      </c>
      <c r="G20" s="65">
        <v>9</v>
      </c>
      <c r="H20" s="66">
        <f>IF($G20="","",INDEX('1. závod'!$A:$BX,$G20+5,INDEX('Základní list'!$B:$B,MATCH($F20,'Základní list'!$A:$A,0),1)))</f>
        <v>5020</v>
      </c>
      <c r="I20" s="63">
        <f>IF($G20="","",INDEX('1. závod'!$A:$BX,$G20+5,INDEX('Základní list'!$B:$B,MATCH($F20,'Základní list'!$A:$A,0),1)+1))</f>
        <v>7</v>
      </c>
      <c r="J20" s="65" t="s">
        <v>58</v>
      </c>
      <c r="K20" s="65">
        <v>2</v>
      </c>
      <c r="L20" s="66">
        <f>IF($K20="","",INDEX('2. závod'!$A:$BX,$K20+5,INDEX('Základní list'!$B:$B,MATCH($J20,'Základní list'!$A:$A,0),1)))</f>
        <v>14140</v>
      </c>
      <c r="M20" s="63">
        <f>IF($K20="","",INDEX('2. závod'!$A:$BX,$K20+5,INDEX('Základní list'!$B:$B,MATCH($J20,'Základní list'!$A:$A,0),1)+1))</f>
        <v>3</v>
      </c>
      <c r="N20" s="76">
        <f t="shared" si="0"/>
        <v>2</v>
      </c>
      <c r="O20" s="78">
        <f t="shared" si="1"/>
        <v>19160</v>
      </c>
      <c r="P20" s="80">
        <f t="shared" si="2"/>
        <v>10</v>
      </c>
      <c r="Q20" s="82">
        <f t="shared" si="3"/>
        <v>12</v>
      </c>
      <c r="R20" s="41" t="str">
        <f t="shared" si="4"/>
        <v>B9</v>
      </c>
      <c r="S20" s="41" t="str">
        <f t="shared" si="5"/>
        <v>B2</v>
      </c>
      <c r="T20" s="39" t="str">
        <f t="shared" si="6"/>
        <v>DRS Liběchov</v>
      </c>
      <c r="U20" s="40">
        <f>IF(ISNA(MATCH(B20,'KP Jednotlivci dle bodů celkem'!A:A,0)),"DOPLŇ","")</f>
      </c>
    </row>
    <row r="21" spans="1:21" s="40" customFormat="1" ht="25.5" customHeight="1">
      <c r="A21" s="95" t="s">
        <v>178</v>
      </c>
      <c r="B21" s="93">
        <v>8</v>
      </c>
      <c r="C21" s="138" t="s">
        <v>154</v>
      </c>
      <c r="D21" s="91" t="s">
        <v>99</v>
      </c>
      <c r="E21" s="142" t="s">
        <v>151</v>
      </c>
      <c r="F21" s="140" t="s">
        <v>59</v>
      </c>
      <c r="G21" s="65">
        <v>7</v>
      </c>
      <c r="H21" s="66">
        <f>IF($G21="","",INDEX('1. závod'!$A:$BX,$G21+5,INDEX('Základní list'!$B:$B,MATCH($F21,'Základní list'!$A:$A,0),1)))</f>
        <v>3040</v>
      </c>
      <c r="I21" s="63">
        <f>IF($G21="","",INDEX('1. závod'!$A:$BX,$G21+5,INDEX('Základní list'!$B:$B,MATCH($F21,'Základní list'!$A:$A,0),1)+1))</f>
        <v>5</v>
      </c>
      <c r="J21" s="65" t="s">
        <v>58</v>
      </c>
      <c r="K21" s="65">
        <v>8</v>
      </c>
      <c r="L21" s="66">
        <f>IF($K21="","",INDEX('2. závod'!$A:$BX,$K21+5,INDEX('Základní list'!$B:$B,MATCH($J21,'Základní list'!$A:$A,0),1)))</f>
        <v>6860</v>
      </c>
      <c r="M21" s="63">
        <f>IF($K21="","",INDEX('2. závod'!$A:$BX,$K21+5,INDEX('Základní list'!$B:$B,MATCH($J21,'Základní list'!$A:$A,0),1)+1))</f>
        <v>5</v>
      </c>
      <c r="N21" s="76">
        <f t="shared" si="0"/>
        <v>2</v>
      </c>
      <c r="O21" s="78">
        <f t="shared" si="1"/>
        <v>9900</v>
      </c>
      <c r="P21" s="80">
        <f t="shared" si="2"/>
        <v>10</v>
      </c>
      <c r="Q21" s="82">
        <f t="shared" si="3"/>
        <v>13</v>
      </c>
      <c r="R21" s="41" t="str">
        <f t="shared" si="4"/>
        <v>C7</v>
      </c>
      <c r="S21" s="41" t="str">
        <f t="shared" si="5"/>
        <v>B8</v>
      </c>
      <c r="T21" s="39" t="str">
        <f t="shared" si="6"/>
        <v>MO ČRS Louny</v>
      </c>
      <c r="U21" s="40">
        <f>IF(ISNA(MATCH(B21,'KP Jednotlivci dle bodů celkem'!A:A,0)),"DOPLŇ","")</f>
      </c>
    </row>
    <row r="22" spans="1:21" s="40" customFormat="1" ht="25.5" customHeight="1">
      <c r="A22" s="95" t="s">
        <v>178</v>
      </c>
      <c r="B22" s="93">
        <v>1498</v>
      </c>
      <c r="C22" s="138" t="s">
        <v>155</v>
      </c>
      <c r="D22" s="91" t="s">
        <v>99</v>
      </c>
      <c r="E22" s="142" t="s">
        <v>153</v>
      </c>
      <c r="F22" s="140" t="s">
        <v>59</v>
      </c>
      <c r="G22" s="65">
        <v>4</v>
      </c>
      <c r="H22" s="66">
        <f>IF($G22="","",INDEX('1. závod'!$A:$BX,$G22+5,INDEX('Základní list'!$B:$B,MATCH($F22,'Základní list'!$A:$A,0),1)))</f>
        <v>3280</v>
      </c>
      <c r="I22" s="63">
        <f>IF($G22="","",INDEX('1. závod'!$A:$BX,$G22+5,INDEX('Základní list'!$B:$B,MATCH($F22,'Základní list'!$A:$A,0),1)+1))</f>
        <v>4</v>
      </c>
      <c r="J22" s="65" t="s">
        <v>59</v>
      </c>
      <c r="K22" s="65">
        <v>5</v>
      </c>
      <c r="L22" s="66">
        <f>IF($K22="","",INDEX('2. závod'!$A:$BX,$K22+5,INDEX('Základní list'!$B:$B,MATCH($J22,'Základní list'!$A:$A,0),1)))</f>
        <v>5500</v>
      </c>
      <c r="M22" s="63">
        <f>IF($K22="","",INDEX('2. závod'!$A:$BX,$K22+5,INDEX('Základní list'!$B:$B,MATCH($J22,'Základní list'!$A:$A,0),1)+1))</f>
        <v>6</v>
      </c>
      <c r="N22" s="76">
        <f t="shared" si="0"/>
        <v>2</v>
      </c>
      <c r="O22" s="78">
        <f t="shared" si="1"/>
        <v>8780</v>
      </c>
      <c r="P22" s="80">
        <f t="shared" si="2"/>
        <v>10</v>
      </c>
      <c r="Q22" s="82">
        <f t="shared" si="3"/>
        <v>14</v>
      </c>
      <c r="R22" s="41" t="str">
        <f t="shared" si="4"/>
        <v>C4</v>
      </c>
      <c r="S22" s="41" t="str">
        <f t="shared" si="5"/>
        <v>C5</v>
      </c>
      <c r="T22" s="39" t="str">
        <f t="shared" si="6"/>
        <v>DRS Liběchov</v>
      </c>
      <c r="U22" s="40">
        <f>IF(ISNA(MATCH(B22,'KP Jednotlivci dle bodů celkem'!A:A,0)),"DOPLŇ","")</f>
      </c>
    </row>
    <row r="23" spans="1:21" s="40" customFormat="1" ht="25.5" customHeight="1">
      <c r="A23" s="95" t="s">
        <v>178</v>
      </c>
      <c r="B23" s="93">
        <v>142</v>
      </c>
      <c r="C23" s="138" t="s">
        <v>156</v>
      </c>
      <c r="D23" s="91" t="s">
        <v>99</v>
      </c>
      <c r="E23" s="142" t="s">
        <v>144</v>
      </c>
      <c r="F23" s="140" t="s">
        <v>58</v>
      </c>
      <c r="G23" s="65">
        <v>2</v>
      </c>
      <c r="H23" s="66">
        <f>IF($G23="","",INDEX('1. závod'!$A:$BX,$G23+5,INDEX('Základní list'!$B:$B,MATCH($F23,'Základní list'!$A:$A,0),1)))</f>
        <v>5200</v>
      </c>
      <c r="I23" s="63">
        <f>IF($G23="","",INDEX('1. závod'!$A:$BX,$G23+5,INDEX('Základní list'!$B:$B,MATCH($F23,'Základní list'!$A:$A,0),1)+1))</f>
        <v>6</v>
      </c>
      <c r="J23" s="65" t="s">
        <v>57</v>
      </c>
      <c r="K23" s="65">
        <v>1</v>
      </c>
      <c r="L23" s="66">
        <f>IF($K23="","",INDEX('2. závod'!$A:$BX,$K23+5,INDEX('Základní list'!$B:$B,MATCH($J23,'Základní list'!$A:$A,0),1)))</f>
        <v>15680</v>
      </c>
      <c r="M23" s="63">
        <f>IF($K23="","",INDEX('2. závod'!$A:$BX,$K23+5,INDEX('Základní list'!$B:$B,MATCH($J23,'Základní list'!$A:$A,0),1)+1))</f>
        <v>5</v>
      </c>
      <c r="N23" s="76">
        <f t="shared" si="0"/>
        <v>2</v>
      </c>
      <c r="O23" s="78">
        <f t="shared" si="1"/>
        <v>20880</v>
      </c>
      <c r="P23" s="80">
        <f t="shared" si="2"/>
        <v>11</v>
      </c>
      <c r="Q23" s="82">
        <f t="shared" si="3"/>
        <v>15</v>
      </c>
      <c r="R23" s="41" t="str">
        <f t="shared" si="4"/>
        <v>B2</v>
      </c>
      <c r="S23" s="41" t="str">
        <f t="shared" si="5"/>
        <v>A1</v>
      </c>
      <c r="T23" s="39" t="str">
        <f t="shared" si="6"/>
        <v>Hodkovice</v>
      </c>
      <c r="U23" s="40">
        <f>IF(ISNA(MATCH(B23,'KP Jednotlivci dle bodů celkem'!A:A,0)),"DOPLŇ","")</f>
      </c>
    </row>
    <row r="24" spans="1:21" s="40" customFormat="1" ht="25.5" customHeight="1">
      <c r="A24" s="95" t="s">
        <v>178</v>
      </c>
      <c r="B24" s="93">
        <v>4105</v>
      </c>
      <c r="C24" s="138" t="s">
        <v>157</v>
      </c>
      <c r="D24" s="91" t="s">
        <v>99</v>
      </c>
      <c r="E24" s="142" t="s">
        <v>151</v>
      </c>
      <c r="F24" s="141" t="s">
        <v>58</v>
      </c>
      <c r="G24" s="80">
        <v>4</v>
      </c>
      <c r="H24" s="66">
        <f>IF($G24="","",INDEX('1. závod'!$A:$BX,$G24+5,INDEX('Základní list'!$B:$B,MATCH($F24,'Základní list'!$A:$A,0),1)))</f>
        <v>3690</v>
      </c>
      <c r="I24" s="63">
        <f>IF($G24="","",INDEX('1. závod'!$A:$BX,$G24+5,INDEX('Základní list'!$B:$B,MATCH($F24,'Základní list'!$A:$A,0),1)+1))</f>
        <v>8</v>
      </c>
      <c r="J24" s="80" t="s">
        <v>57</v>
      </c>
      <c r="K24" s="80">
        <v>9</v>
      </c>
      <c r="L24" s="66">
        <f>IF($K24="","",INDEX('2. závod'!$A:$BX,$K24+5,INDEX('Základní list'!$B:$B,MATCH($J24,'Základní list'!$A:$A,0),1)))</f>
        <v>15980</v>
      </c>
      <c r="M24" s="63">
        <f>IF($K24="","",INDEX('2. závod'!$A:$BX,$K24+5,INDEX('Základní list'!$B:$B,MATCH($J24,'Základní list'!$A:$A,0),1)+1))</f>
        <v>3</v>
      </c>
      <c r="N24" s="76">
        <f t="shared" si="0"/>
        <v>2</v>
      </c>
      <c r="O24" s="78">
        <f t="shared" si="1"/>
        <v>19670</v>
      </c>
      <c r="P24" s="80">
        <f t="shared" si="2"/>
        <v>11</v>
      </c>
      <c r="Q24" s="82">
        <f t="shared" si="3"/>
        <v>16</v>
      </c>
      <c r="R24" s="41" t="str">
        <f t="shared" si="4"/>
        <v>B4</v>
      </c>
      <c r="S24" s="41" t="str">
        <f t="shared" si="5"/>
        <v>A9</v>
      </c>
      <c r="T24" s="39" t="str">
        <f t="shared" si="6"/>
        <v>MO ČRS Louny</v>
      </c>
      <c r="U24" s="40">
        <f>IF(ISNA(MATCH(B24,'KP Jednotlivci dle bodů celkem'!A:A,0)),"DOPLŇ","")</f>
      </c>
    </row>
    <row r="25" spans="1:21" s="40" customFormat="1" ht="25.5" customHeight="1">
      <c r="A25" s="95" t="s">
        <v>178</v>
      </c>
      <c r="B25" s="93">
        <v>5542</v>
      </c>
      <c r="C25" s="138" t="s">
        <v>158</v>
      </c>
      <c r="D25" s="91" t="s">
        <v>99</v>
      </c>
      <c r="E25" s="142" t="s">
        <v>139</v>
      </c>
      <c r="F25" s="140" t="s">
        <v>59</v>
      </c>
      <c r="G25" s="65">
        <v>9</v>
      </c>
      <c r="H25" s="66">
        <f>IF($G25="","",INDEX('1. závod'!$A:$BX,$G25+5,INDEX('Základní list'!$B:$B,MATCH($F25,'Základní list'!$A:$A,0),1)))</f>
        <v>4460</v>
      </c>
      <c r="I25" s="63">
        <f>IF($G25="","",INDEX('1. závod'!$A:$BX,$G25+5,INDEX('Základní list'!$B:$B,MATCH($F25,'Základní list'!$A:$A,0),1)+1))</f>
        <v>3</v>
      </c>
      <c r="J25" s="65" t="s">
        <v>59</v>
      </c>
      <c r="K25" s="65">
        <v>7</v>
      </c>
      <c r="L25" s="66">
        <f>IF($K25="","",INDEX('2. závod'!$A:$BX,$K25+5,INDEX('Základní list'!$B:$B,MATCH($J25,'Základní list'!$A:$A,0),1)))</f>
        <v>3120</v>
      </c>
      <c r="M25" s="63">
        <f>IF($K25="","",INDEX('2. závod'!$A:$BX,$K25+5,INDEX('Základní list'!$B:$B,MATCH($J25,'Základní list'!$A:$A,0),1)+1))</f>
        <v>8</v>
      </c>
      <c r="N25" s="76">
        <f t="shared" si="0"/>
        <v>2</v>
      </c>
      <c r="O25" s="78">
        <f t="shared" si="1"/>
        <v>7580</v>
      </c>
      <c r="P25" s="80">
        <f t="shared" si="2"/>
        <v>11</v>
      </c>
      <c r="Q25" s="82">
        <f t="shared" si="3"/>
        <v>17</v>
      </c>
      <c r="R25" s="41" t="str">
        <f t="shared" si="4"/>
        <v>C9</v>
      </c>
      <c r="S25" s="41" t="str">
        <f t="shared" si="5"/>
        <v>C7</v>
      </c>
      <c r="T25" s="39" t="str">
        <f t="shared" si="6"/>
        <v>MO ČRS Štětí ,,B''</v>
      </c>
      <c r="U25" s="40">
        <f>IF(ISNA(MATCH(B25,'KP Jednotlivci dle bodů celkem'!A:A,0)),"DOPLŇ","")</f>
      </c>
    </row>
    <row r="26" spans="1:21" s="40" customFormat="1" ht="25.5" customHeight="1">
      <c r="A26" s="95" t="s">
        <v>178</v>
      </c>
      <c r="B26" s="93">
        <v>1398</v>
      </c>
      <c r="C26" s="64" t="s">
        <v>159</v>
      </c>
      <c r="D26" s="91" t="s">
        <v>99</v>
      </c>
      <c r="E26" s="142" t="s">
        <v>142</v>
      </c>
      <c r="F26" s="141" t="s">
        <v>58</v>
      </c>
      <c r="G26" s="80">
        <v>7</v>
      </c>
      <c r="H26" s="66">
        <f>IF($G26="","",INDEX('1. závod'!$A:$BX,$G26+5,INDEX('Základní list'!$B:$B,MATCH($F26,'Základní list'!$A:$A,0),1)))</f>
        <v>8170</v>
      </c>
      <c r="I26" s="63">
        <f>IF($G26="","",INDEX('1. závod'!$A:$BX,$G26+5,INDEX('Základní list'!$B:$B,MATCH($F26,'Základní list'!$A:$A,0),1)+1))</f>
        <v>5</v>
      </c>
      <c r="J26" s="80" t="s">
        <v>57</v>
      </c>
      <c r="K26" s="80">
        <v>6</v>
      </c>
      <c r="L26" s="66">
        <f>IF($K26="","",INDEX('2. závod'!$A:$BX,$K26+5,INDEX('Základní list'!$B:$B,MATCH($J26,'Základní list'!$A:$A,0),1)))</f>
        <v>8150</v>
      </c>
      <c r="M26" s="63">
        <f>IF($K26="","",INDEX('2. závod'!$A:$BX,$K26+5,INDEX('Základní list'!$B:$B,MATCH($J26,'Základní list'!$A:$A,0),1)+1))</f>
        <v>7</v>
      </c>
      <c r="N26" s="76">
        <f t="shared" si="0"/>
        <v>2</v>
      </c>
      <c r="O26" s="78">
        <f t="shared" si="1"/>
        <v>16320</v>
      </c>
      <c r="P26" s="80">
        <f t="shared" si="2"/>
        <v>12</v>
      </c>
      <c r="Q26" s="82">
        <f t="shared" si="3"/>
        <v>18</v>
      </c>
      <c r="R26" s="41" t="str">
        <f t="shared" si="4"/>
        <v>B7</v>
      </c>
      <c r="S26" s="41" t="str">
        <f t="shared" si="5"/>
        <v>A6</v>
      </c>
      <c r="T26" s="39" t="str">
        <f t="shared" si="6"/>
        <v>MO ČRS Štětí ,,A''</v>
      </c>
      <c r="U26" s="40">
        <f>IF(ISNA(MATCH(B26,'KP Jednotlivci dle bodů celkem'!A:A,0)),"DOPLŇ","")</f>
      </c>
    </row>
    <row r="27" spans="1:21" s="40" customFormat="1" ht="25.5" customHeight="1">
      <c r="A27" s="95" t="s">
        <v>178</v>
      </c>
      <c r="B27" s="93">
        <v>1497</v>
      </c>
      <c r="C27" s="64" t="s">
        <v>160</v>
      </c>
      <c r="D27" s="91" t="s">
        <v>99</v>
      </c>
      <c r="E27" s="142" t="s">
        <v>153</v>
      </c>
      <c r="F27" s="141" t="s">
        <v>57</v>
      </c>
      <c r="G27" s="80">
        <v>5</v>
      </c>
      <c r="H27" s="66">
        <f>IF($G27="","",INDEX('1. závod'!$A:$BX,$G27+5,INDEX('Základní list'!$B:$B,MATCH($F27,'Základní list'!$A:$A,0),1)))</f>
        <v>6380</v>
      </c>
      <c r="I27" s="63">
        <f>IF($G27="","",INDEX('1. závod'!$A:$BX,$G27+5,INDEX('Základní list'!$B:$B,MATCH($F27,'Základní list'!$A:$A,0),1)+1))</f>
        <v>6</v>
      </c>
      <c r="J27" s="80" t="s">
        <v>57</v>
      </c>
      <c r="K27" s="80">
        <v>4</v>
      </c>
      <c r="L27" s="66">
        <f>IF($K27="","",INDEX('2. závod'!$A:$BX,$K27+5,INDEX('Základní list'!$B:$B,MATCH($J27,'Základní list'!$A:$A,0),1)))</f>
        <v>9130</v>
      </c>
      <c r="M27" s="63">
        <f>IF($K27="","",INDEX('2. závod'!$A:$BX,$K27+5,INDEX('Základní list'!$B:$B,MATCH($J27,'Základní list'!$A:$A,0),1)+1))</f>
        <v>6</v>
      </c>
      <c r="N27" s="76">
        <f t="shared" si="0"/>
        <v>2</v>
      </c>
      <c r="O27" s="78">
        <f t="shared" si="1"/>
        <v>15510</v>
      </c>
      <c r="P27" s="80">
        <f t="shared" si="2"/>
        <v>12</v>
      </c>
      <c r="Q27" s="82">
        <f t="shared" si="3"/>
        <v>19</v>
      </c>
      <c r="R27" s="41" t="str">
        <f t="shared" si="4"/>
        <v>A5</v>
      </c>
      <c r="S27" s="41" t="str">
        <f t="shared" si="5"/>
        <v>A4</v>
      </c>
      <c r="T27" s="39" t="str">
        <f t="shared" si="6"/>
        <v>DRS Liběchov</v>
      </c>
      <c r="U27" s="40">
        <f>IF(ISNA(MATCH(B27,'KP Jednotlivci dle bodů celkem'!A:A,0)),"DOPLŇ","")</f>
      </c>
    </row>
    <row r="28" spans="1:21" s="40" customFormat="1" ht="25.5" customHeight="1">
      <c r="A28" s="95" t="s">
        <v>178</v>
      </c>
      <c r="B28" s="93">
        <v>5442</v>
      </c>
      <c r="C28" s="138" t="s">
        <v>161</v>
      </c>
      <c r="D28" s="91" t="s">
        <v>99</v>
      </c>
      <c r="E28" s="142" t="s">
        <v>147</v>
      </c>
      <c r="F28" s="141" t="s">
        <v>57</v>
      </c>
      <c r="G28" s="80">
        <v>6</v>
      </c>
      <c r="H28" s="66">
        <f>IF($G28="","",INDEX('1. závod'!$A:$BX,$G28+5,INDEX('Základní list'!$B:$B,MATCH($F28,'Základní list'!$A:$A,0),1)))</f>
        <v>2780</v>
      </c>
      <c r="I28" s="63">
        <f>IF($G28="","",INDEX('1. závod'!$A:$BX,$G28+5,INDEX('Základní list'!$B:$B,MATCH($F28,'Základní list'!$A:$A,0),1)+1))</f>
        <v>7</v>
      </c>
      <c r="J28" s="80" t="s">
        <v>58</v>
      </c>
      <c r="K28" s="80">
        <v>5</v>
      </c>
      <c r="L28" s="66">
        <f>IF($K28="","",INDEX('2. závod'!$A:$BX,$K28+5,INDEX('Základní list'!$B:$B,MATCH($J28,'Základní list'!$A:$A,0),1)))</f>
        <v>6460</v>
      </c>
      <c r="M28" s="63">
        <f>IF($K28="","",INDEX('2. závod'!$A:$BX,$K28+5,INDEX('Základní list'!$B:$B,MATCH($J28,'Základní list'!$A:$A,0),1)+1))</f>
        <v>6</v>
      </c>
      <c r="N28" s="76">
        <f t="shared" si="0"/>
        <v>2</v>
      </c>
      <c r="O28" s="78">
        <f t="shared" si="1"/>
        <v>9240</v>
      </c>
      <c r="P28" s="80">
        <f t="shared" si="2"/>
        <v>13</v>
      </c>
      <c r="Q28" s="82">
        <f t="shared" si="3"/>
        <v>20</v>
      </c>
      <c r="R28" s="41" t="str">
        <f t="shared" si="4"/>
        <v>A6</v>
      </c>
      <c r="S28" s="41" t="str">
        <f t="shared" si="5"/>
        <v>B5</v>
      </c>
      <c r="T28" s="39" t="str">
        <f t="shared" si="6"/>
        <v>MIX2</v>
      </c>
      <c r="U28" s="40">
        <f>IF(ISNA(MATCH(B28,'KP Jednotlivci dle bodů celkem'!A:A,0)),"DOPLŇ","")</f>
      </c>
    </row>
    <row r="29" spans="1:21" s="40" customFormat="1" ht="25.5" customHeight="1">
      <c r="A29" s="95" t="s">
        <v>178</v>
      </c>
      <c r="B29" s="93">
        <v>821</v>
      </c>
      <c r="C29" s="138" t="s">
        <v>162</v>
      </c>
      <c r="D29" s="91" t="s">
        <v>99</v>
      </c>
      <c r="E29" s="142" t="s">
        <v>142</v>
      </c>
      <c r="F29" s="141" t="s">
        <v>59</v>
      </c>
      <c r="G29" s="80">
        <v>2</v>
      </c>
      <c r="H29" s="66">
        <f>IF($G29="","",INDEX('1. závod'!$A:$BX,$G29+5,INDEX('Základní list'!$B:$B,MATCH($F29,'Základní list'!$A:$A,0),1)))</f>
        <v>2250</v>
      </c>
      <c r="I29" s="63">
        <f>IF($G29="","",INDEX('1. závod'!$A:$BX,$G29+5,INDEX('Základní list'!$B:$B,MATCH($F29,'Základní list'!$A:$A,0),1)+1))</f>
        <v>6</v>
      </c>
      <c r="J29" s="80" t="s">
        <v>59</v>
      </c>
      <c r="K29" s="80">
        <v>9</v>
      </c>
      <c r="L29" s="66">
        <f>IF($K29="","",INDEX('2. závod'!$A:$BX,$K29+5,INDEX('Základní list'!$B:$B,MATCH($J29,'Základní list'!$A:$A,0),1)))</f>
        <v>4580</v>
      </c>
      <c r="M29" s="63">
        <f>IF($K29="","",INDEX('2. závod'!$A:$BX,$K29+5,INDEX('Základní list'!$B:$B,MATCH($J29,'Základní list'!$A:$A,0),1)+1))</f>
        <v>7</v>
      </c>
      <c r="N29" s="76">
        <f t="shared" si="0"/>
        <v>2</v>
      </c>
      <c r="O29" s="78">
        <f t="shared" si="1"/>
        <v>6830</v>
      </c>
      <c r="P29" s="80">
        <f t="shared" si="2"/>
        <v>13</v>
      </c>
      <c r="Q29" s="82">
        <f t="shared" si="3"/>
        <v>21</v>
      </c>
      <c r="R29" s="41" t="str">
        <f t="shared" si="4"/>
        <v>C2</v>
      </c>
      <c r="S29" s="41" t="str">
        <f t="shared" si="5"/>
        <v>C9</v>
      </c>
      <c r="T29" s="39" t="str">
        <f t="shared" si="6"/>
        <v>MO ČRS Štětí ,,A''</v>
      </c>
      <c r="U29" s="40">
        <f>IF(ISNA(MATCH(B29,'KP Jednotlivci dle bodů celkem'!A:A,0)),"DOPLŇ","")</f>
      </c>
    </row>
    <row r="30" spans="1:21" s="40" customFormat="1" ht="25.5" customHeight="1">
      <c r="A30" s="95" t="s">
        <v>178</v>
      </c>
      <c r="B30" s="93">
        <v>4641</v>
      </c>
      <c r="C30" s="138" t="s">
        <v>163</v>
      </c>
      <c r="D30" s="91" t="s">
        <v>164</v>
      </c>
      <c r="E30" s="142" t="s">
        <v>165</v>
      </c>
      <c r="F30" s="141" t="s">
        <v>59</v>
      </c>
      <c r="G30" s="80">
        <v>5</v>
      </c>
      <c r="H30" s="66">
        <f>IF($G30="","",INDEX('1. závod'!$A:$BX,$G30+5,INDEX('Základní list'!$B:$B,MATCH($F30,'Základní list'!$A:$A,0),1)))</f>
        <v>1930</v>
      </c>
      <c r="I30" s="63">
        <f>IF($G30="","",INDEX('1. závod'!$A:$BX,$G30+5,INDEX('Základní list'!$B:$B,MATCH($F30,'Základní list'!$A:$A,0),1)+1))</f>
        <v>7</v>
      </c>
      <c r="J30" s="80" t="s">
        <v>57</v>
      </c>
      <c r="K30" s="80">
        <v>8</v>
      </c>
      <c r="L30" s="66">
        <f>IF($K30="","",INDEX('2. závod'!$A:$BX,$K30+5,INDEX('Základní list'!$B:$B,MATCH($J30,'Základní list'!$A:$A,0),1)))</f>
        <v>2680</v>
      </c>
      <c r="M30" s="63">
        <f>IF($K30="","",INDEX('2. závod'!$A:$BX,$K30+5,INDEX('Základní list'!$B:$B,MATCH($J30,'Základní list'!$A:$A,0),1)+1))</f>
        <v>8</v>
      </c>
      <c r="N30" s="76">
        <f t="shared" si="0"/>
        <v>2</v>
      </c>
      <c r="O30" s="78">
        <f t="shared" si="1"/>
        <v>4610</v>
      </c>
      <c r="P30" s="80">
        <f t="shared" si="2"/>
        <v>15</v>
      </c>
      <c r="Q30" s="82">
        <f t="shared" si="3"/>
        <v>22</v>
      </c>
      <c r="R30" s="41" t="str">
        <f t="shared" si="4"/>
        <v>C5</v>
      </c>
      <c r="S30" s="41" t="str">
        <f t="shared" si="5"/>
        <v>A8</v>
      </c>
      <c r="T30" s="39" t="str">
        <f t="shared" si="6"/>
        <v>Chrastava mix Štětí</v>
      </c>
      <c r="U30" s="40">
        <f>IF(ISNA(MATCH(B30,'KP Jednotlivci dle bodů celkem'!A:A,0)),"DOPLŇ","")</f>
      </c>
    </row>
    <row r="31" spans="1:21" s="40" customFormat="1" ht="25.5" customHeight="1">
      <c r="A31" s="95" t="s">
        <v>178</v>
      </c>
      <c r="B31" s="93">
        <v>4640</v>
      </c>
      <c r="C31" s="64" t="s">
        <v>166</v>
      </c>
      <c r="D31" s="91" t="s">
        <v>164</v>
      </c>
      <c r="E31" s="142" t="s">
        <v>165</v>
      </c>
      <c r="F31" s="141" t="s">
        <v>57</v>
      </c>
      <c r="G31" s="80">
        <v>9</v>
      </c>
      <c r="H31" s="66">
        <f>IF($G31="","",INDEX('1. závod'!$A:$BX,$G31+5,INDEX('Základní list'!$B:$B,MATCH($F31,'Základní list'!$A:$A,0),1)))</f>
        <v>660</v>
      </c>
      <c r="I31" s="63">
        <f>IF($G31="","",INDEX('1. závod'!$A:$BX,$G31+5,INDEX('Základní list'!$B:$B,MATCH($F31,'Základní list'!$A:$A,0),1)+1))</f>
        <v>9</v>
      </c>
      <c r="J31" s="80" t="s">
        <v>58</v>
      </c>
      <c r="K31" s="80">
        <v>9</v>
      </c>
      <c r="L31" s="66">
        <f>IF($K31="","",INDEX('2. závod'!$A:$BX,$K31+5,INDEX('Základní list'!$B:$B,MATCH($J31,'Základní list'!$A:$A,0),1)))</f>
        <v>120</v>
      </c>
      <c r="M31" s="63">
        <f>IF($K31="","",INDEX('2. závod'!$A:$BX,$K31+5,INDEX('Základní list'!$B:$B,MATCH($J31,'Základní list'!$A:$A,0),1)+1))</f>
        <v>7</v>
      </c>
      <c r="N31" s="76">
        <f t="shared" si="0"/>
        <v>2</v>
      </c>
      <c r="O31" s="78">
        <f t="shared" si="1"/>
        <v>780</v>
      </c>
      <c r="P31" s="80">
        <f t="shared" si="2"/>
        <v>16</v>
      </c>
      <c r="Q31" s="82">
        <f t="shared" si="3"/>
        <v>23</v>
      </c>
      <c r="R31" s="41" t="str">
        <f t="shared" si="4"/>
        <v>A9</v>
      </c>
      <c r="S31" s="41" t="str">
        <f t="shared" si="5"/>
        <v>B9</v>
      </c>
      <c r="T31" s="39" t="str">
        <f t="shared" si="6"/>
        <v>Chrastava mix Štětí</v>
      </c>
      <c r="U31" s="40">
        <f>IF(ISNA(MATCH(B31,'KP Jednotlivci dle bodů celkem'!A:A,0)),"DOPLŇ","")</f>
      </c>
    </row>
    <row r="32" spans="1:21" s="40" customFormat="1" ht="25.5" customHeight="1">
      <c r="A32" s="95" t="s">
        <v>178</v>
      </c>
      <c r="B32" s="93">
        <v>5222</v>
      </c>
      <c r="C32" s="64" t="s">
        <v>168</v>
      </c>
      <c r="D32" s="91" t="s">
        <v>164</v>
      </c>
      <c r="E32" s="142" t="s">
        <v>165</v>
      </c>
      <c r="F32" s="141" t="s">
        <v>58</v>
      </c>
      <c r="G32" s="80">
        <v>5</v>
      </c>
      <c r="H32" s="66">
        <f>IF($G32="","",INDEX('1. závod'!$A:$BX,$G32+5,INDEX('Základní list'!$B:$B,MATCH($F32,'Základní list'!$A:$A,0),1)))</f>
        <v>500</v>
      </c>
      <c r="I32" s="63">
        <f>IF($G32="","",INDEX('1. závod'!$A:$BX,$G32+5,INDEX('Základní list'!$B:$B,MATCH($F32,'Základní list'!$A:$A,0),1)+1))</f>
        <v>9</v>
      </c>
      <c r="J32" s="80" t="s">
        <v>59</v>
      </c>
      <c r="K32" s="80">
        <v>4</v>
      </c>
      <c r="L32" s="66">
        <f>IF($K32="","",INDEX('2. závod'!$A:$BX,$K32+5,INDEX('Základní list'!$B:$B,MATCH($J32,'Základní list'!$A:$A,0),1)))</f>
        <v>310</v>
      </c>
      <c r="M32" s="63">
        <f>IF($K32="","",INDEX('2. závod'!$A:$BX,$K32+5,INDEX('Základní list'!$B:$B,MATCH($J32,'Základní list'!$A:$A,0),1)+1))</f>
        <v>9</v>
      </c>
      <c r="N32" s="76">
        <f t="shared" si="0"/>
        <v>2</v>
      </c>
      <c r="O32" s="78">
        <f t="shared" si="1"/>
        <v>810</v>
      </c>
      <c r="P32" s="80">
        <f t="shared" si="2"/>
        <v>18</v>
      </c>
      <c r="Q32" s="82">
        <f t="shared" si="3"/>
        <v>24</v>
      </c>
      <c r="R32" s="41" t="str">
        <f t="shared" si="4"/>
        <v>B5</v>
      </c>
      <c r="S32" s="41" t="str">
        <f t="shared" si="5"/>
        <v>C4</v>
      </c>
      <c r="T32" s="39" t="str">
        <f t="shared" si="6"/>
        <v>Chrastava mix Štětí</v>
      </c>
      <c r="U32" s="40">
        <f>IF(ISNA(MATCH(B32,'KP Jednotlivci dle bodů celkem'!A:A,0)),"DOPLŇ","")</f>
      </c>
    </row>
    <row r="33" spans="1:21" s="40" customFormat="1" ht="25.5" customHeight="1" thickBot="1">
      <c r="A33" s="96" t="s">
        <v>178</v>
      </c>
      <c r="B33" s="94">
        <v>284</v>
      </c>
      <c r="C33" s="29" t="s">
        <v>167</v>
      </c>
      <c r="D33" s="92" t="s">
        <v>99</v>
      </c>
      <c r="E33" s="149" t="s">
        <v>137</v>
      </c>
      <c r="F33" s="150" t="s">
        <v>57</v>
      </c>
      <c r="G33" s="81">
        <v>7</v>
      </c>
      <c r="H33" s="75">
        <f>IF($G33="","",INDEX('1. závod'!$A:$BX,$G33+5,INDEX('Základní list'!$B:$B,MATCH($F33,'Základní list'!$A:$A,0),1)))</f>
        <v>1113</v>
      </c>
      <c r="I33" s="71">
        <f>IF($G33="","",INDEX('1. závod'!$A:$BX,$G33+5,INDEX('Základní list'!$B:$B,MATCH($F33,'Základní list'!$A:$A,0),1)+1))</f>
        <v>8</v>
      </c>
      <c r="J33" s="151"/>
      <c r="K33" s="81"/>
      <c r="L33" s="75">
        <f>IF($K33="","",INDEX('2. závod'!$A:$BX,$K33+5,INDEX('Základní list'!$B:$B,MATCH($J33,'Základní list'!$A:$A,0),1)))</f>
      </c>
      <c r="M33" s="71">
        <f>IF($K33="","",INDEX('2. závod'!$A:$BX,$K33+5,INDEX('Základní list'!$B:$B,MATCH($J33,'Základní list'!$A:$A,0),1)+1))</f>
      </c>
      <c r="N33" s="77">
        <f t="shared" si="0"/>
        <v>1</v>
      </c>
      <c r="O33" s="79">
        <f t="shared" si="1"/>
        <v>1113</v>
      </c>
      <c r="P33" s="81">
        <f t="shared" si="2"/>
        <v>8</v>
      </c>
      <c r="Q33" s="111">
        <f t="shared" si="3"/>
        <v>25</v>
      </c>
      <c r="R33" s="41" t="str">
        <f t="shared" si="4"/>
        <v>A7</v>
      </c>
      <c r="S33" s="41">
        <f t="shared" si="5"/>
      </c>
      <c r="T33" s="39" t="str">
        <f t="shared" si="6"/>
        <v>Česká Lípa - MIX</v>
      </c>
      <c r="U33" s="40">
        <f>IF(ISNA(MATCH(B33,'KP Jednotlivci dle bodů celkem'!A:A,0)),"DOPLŇ","")</f>
      </c>
    </row>
    <row r="34" spans="1:20" s="49" customFormat="1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9"/>
      <c r="O34" s="67"/>
      <c r="P34" s="67"/>
      <c r="Q34" s="67"/>
      <c r="T34" s="48"/>
    </row>
    <row r="35" spans="1:17" ht="12.75">
      <c r="A35" s="204" t="s">
        <v>10</v>
      </c>
      <c r="B35" s="204"/>
      <c r="C35" s="204"/>
      <c r="D35" s="204"/>
      <c r="E35" s="204"/>
      <c r="F35" s="34" t="s">
        <v>18</v>
      </c>
      <c r="G35" s="34"/>
      <c r="H35" s="34"/>
      <c r="I35" s="205" t="s">
        <v>50</v>
      </c>
      <c r="J35" s="205"/>
      <c r="K35" s="205"/>
      <c r="L35" s="205"/>
      <c r="M35" s="205"/>
      <c r="N35" s="205"/>
      <c r="O35" s="205"/>
      <c r="P35" s="205"/>
      <c r="Q35" s="205"/>
    </row>
    <row r="45" ht="12.75">
      <c r="O45" s="42" t="s">
        <v>106</v>
      </c>
    </row>
  </sheetData>
  <sheetProtection formatCells="0" formatColumns="0" formatRows="0" insertColumns="0" insertRows="0" deleteColumns="0" deleteRows="0" selectLockedCells="1" autoFilter="0"/>
  <autoFilter ref="A8:T35"/>
  <mergeCells count="18">
    <mergeCell ref="A1:Q1"/>
    <mergeCell ref="L2:Q2"/>
    <mergeCell ref="L3:Q3"/>
    <mergeCell ref="A2:E2"/>
    <mergeCell ref="A3:E3"/>
    <mergeCell ref="A35:E35"/>
    <mergeCell ref="I35:Q35"/>
    <mergeCell ref="P7:P8"/>
    <mergeCell ref="Q7:Q8"/>
    <mergeCell ref="A6:A8"/>
    <mergeCell ref="N6:Q6"/>
    <mergeCell ref="U7:U8"/>
    <mergeCell ref="N7:N8"/>
    <mergeCell ref="O7:O8"/>
    <mergeCell ref="A4:E4"/>
    <mergeCell ref="B6:E7"/>
    <mergeCell ref="F6:I6"/>
    <mergeCell ref="J6:M6"/>
  </mergeCells>
  <printOptions horizontalCentered="1"/>
  <pageMargins left="0.1968503937007874" right="0.1968503937007874" top="0.33" bottom="0.4" header="0.23" footer="0.1968503937007874"/>
  <pageSetup fitToHeight="4" horizontalDpi="600" verticalDpi="600" orientation="portrait" pageOrder="overThenDown" paperSize="9" scale="85" r:id="rId1"/>
  <headerFooter alignWithMargins="0">
    <oddFooter>&amp;CStránka &amp;P z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L6" sqref="L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60"/>
      <c r="B1" s="223" t="str">
        <f>CONCATENATE('Základní list'!$E$3)</f>
        <v>KP a D  2. kolo</v>
      </c>
      <c r="C1" s="223"/>
      <c r="D1" s="223"/>
      <c r="E1" s="223"/>
      <c r="F1" s="223"/>
      <c r="G1" s="223" t="str">
        <f>CONCATENATE('Základní list'!$E$3)</f>
        <v>KP a D  2. kolo</v>
      </c>
      <c r="H1" s="223"/>
      <c r="I1" s="223"/>
      <c r="J1" s="223"/>
      <c r="K1" s="223"/>
      <c r="L1" s="223" t="str">
        <f>CONCATENATE('Základní list'!$E$3)</f>
        <v>KP a D  2. kolo</v>
      </c>
      <c r="M1" s="223"/>
      <c r="N1" s="223"/>
      <c r="O1" s="223"/>
      <c r="P1" s="223"/>
      <c r="Q1" s="223" t="str">
        <f>CONCATENATE('Základní list'!$E$3)</f>
        <v>KP a D  2. kolo</v>
      </c>
      <c r="R1" s="223"/>
      <c r="S1" s="223"/>
      <c r="T1" s="223"/>
      <c r="U1" s="223"/>
      <c r="V1" s="223" t="str">
        <f>CONCATENATE('Základní list'!$E$3)</f>
        <v>KP a D  2. kolo</v>
      </c>
      <c r="W1" s="223"/>
      <c r="X1" s="223"/>
      <c r="Y1" s="223"/>
      <c r="Z1" s="223"/>
      <c r="AA1" s="223" t="str">
        <f>CONCATENATE('Základní list'!$E$3)</f>
        <v>KP a D  2. kolo</v>
      </c>
      <c r="AB1" s="223"/>
      <c r="AC1" s="223"/>
      <c r="AD1" s="223"/>
      <c r="AE1" s="223"/>
      <c r="AF1" s="223" t="str">
        <f>CONCATENATE('Základní list'!$E$3)</f>
        <v>KP a D  2. kolo</v>
      </c>
      <c r="AG1" s="223"/>
      <c r="AH1" s="223"/>
      <c r="AI1" s="223"/>
      <c r="AJ1" s="223"/>
      <c r="AK1" s="223" t="str">
        <f>CONCATENATE('Základní list'!$E$3)</f>
        <v>KP a D  2. kolo</v>
      </c>
      <c r="AL1" s="223"/>
      <c r="AM1" s="223"/>
      <c r="AN1" s="223"/>
      <c r="AO1" s="223"/>
      <c r="AP1" s="223" t="str">
        <f>CONCATENATE('Základní list'!$E$3)</f>
        <v>KP a D  2. kolo</v>
      </c>
      <c r="AQ1" s="223"/>
      <c r="AR1" s="223"/>
      <c r="AS1" s="223"/>
      <c r="AT1" s="223"/>
      <c r="AU1" s="223" t="str">
        <f>CONCATENATE('Základní list'!$E$3)</f>
        <v>KP a D  2. kolo</v>
      </c>
      <c r="AV1" s="223"/>
      <c r="AW1" s="223"/>
      <c r="AX1" s="223"/>
      <c r="AY1" s="223"/>
      <c r="AZ1" s="223" t="str">
        <f>CONCATENATE('Základní list'!$E$3)</f>
        <v>KP a D  2. kolo</v>
      </c>
      <c r="BA1" s="223"/>
      <c r="BB1" s="223"/>
      <c r="BC1" s="223"/>
      <c r="BD1" s="223"/>
      <c r="BE1" s="223" t="str">
        <f>CONCATENATE('Základní list'!$E$3)</f>
        <v>KP a D  2. kolo</v>
      </c>
      <c r="BF1" s="223"/>
      <c r="BG1" s="223"/>
      <c r="BH1" s="223"/>
      <c r="BI1" s="223"/>
      <c r="BJ1" s="223" t="str">
        <f>CONCATENATE('Základní list'!$E$3)</f>
        <v>KP a D  2. kolo</v>
      </c>
      <c r="BK1" s="223"/>
      <c r="BL1" s="223"/>
      <c r="BM1" s="223"/>
      <c r="BN1" s="223"/>
      <c r="BO1" s="223" t="str">
        <f>CONCATENATE('Základní list'!$E$3)</f>
        <v>KP a D  2. kolo</v>
      </c>
      <c r="BP1" s="223"/>
      <c r="BQ1" s="223"/>
      <c r="BR1" s="223"/>
      <c r="BS1" s="223"/>
      <c r="BT1" s="223" t="str">
        <f>CONCATENATE('Základní list'!$E$3)</f>
        <v>KP a D  2. kolo</v>
      </c>
      <c r="BU1" s="223"/>
      <c r="BV1" s="223"/>
      <c r="BW1" s="223"/>
      <c r="BX1" s="223"/>
    </row>
    <row r="2" spans="1:76" s="62" customFormat="1" ht="13.5" thickBot="1">
      <c r="A2" s="61"/>
      <c r="B2" s="224" t="str">
        <f>CONCATENATE('Základní list'!$D$4)</f>
        <v>1.9.18</v>
      </c>
      <c r="C2" s="224"/>
      <c r="D2" s="224"/>
      <c r="E2" s="224"/>
      <c r="F2" s="224"/>
      <c r="G2" s="224" t="str">
        <f>CONCATENATE('Základní list'!$D$4)</f>
        <v>1.9.18</v>
      </c>
      <c r="H2" s="224"/>
      <c r="I2" s="224"/>
      <c r="J2" s="224"/>
      <c r="K2" s="224"/>
      <c r="L2" s="224" t="str">
        <f>CONCATENATE('Základní list'!$D$4)</f>
        <v>1.9.18</v>
      </c>
      <c r="M2" s="224"/>
      <c r="N2" s="224"/>
      <c r="O2" s="224"/>
      <c r="P2" s="224"/>
      <c r="Q2" s="224" t="str">
        <f>CONCATENATE('Základní list'!$D$4)</f>
        <v>1.9.18</v>
      </c>
      <c r="R2" s="224"/>
      <c r="S2" s="224"/>
      <c r="T2" s="224"/>
      <c r="U2" s="224"/>
      <c r="V2" s="224" t="str">
        <f>CONCATENATE('Základní list'!$D$4)</f>
        <v>1.9.18</v>
      </c>
      <c r="W2" s="224"/>
      <c r="X2" s="224"/>
      <c r="Y2" s="224"/>
      <c r="Z2" s="224"/>
      <c r="AA2" s="224" t="str">
        <f>CONCATENATE('Základní list'!$D$4)</f>
        <v>1.9.18</v>
      </c>
      <c r="AB2" s="224"/>
      <c r="AC2" s="224"/>
      <c r="AD2" s="224"/>
      <c r="AE2" s="224"/>
      <c r="AF2" s="224" t="str">
        <f>CONCATENATE('Základní list'!$D$4)</f>
        <v>1.9.18</v>
      </c>
      <c r="AG2" s="224"/>
      <c r="AH2" s="224"/>
      <c r="AI2" s="224"/>
      <c r="AJ2" s="224"/>
      <c r="AK2" s="224" t="str">
        <f>CONCATENATE('Základní list'!$D$4)</f>
        <v>1.9.18</v>
      </c>
      <c r="AL2" s="224"/>
      <c r="AM2" s="224"/>
      <c r="AN2" s="224"/>
      <c r="AO2" s="224"/>
      <c r="AP2" s="224" t="str">
        <f>CONCATENATE('Základní list'!$D$4)</f>
        <v>1.9.18</v>
      </c>
      <c r="AQ2" s="224"/>
      <c r="AR2" s="224"/>
      <c r="AS2" s="224"/>
      <c r="AT2" s="224"/>
      <c r="AU2" s="224" t="str">
        <f>CONCATENATE('Základní list'!$D$4)</f>
        <v>1.9.18</v>
      </c>
      <c r="AV2" s="224"/>
      <c r="AW2" s="224"/>
      <c r="AX2" s="224"/>
      <c r="AY2" s="224"/>
      <c r="AZ2" s="224" t="str">
        <f>CONCATENATE('Základní list'!$D$4)</f>
        <v>1.9.18</v>
      </c>
      <c r="BA2" s="224"/>
      <c r="BB2" s="224"/>
      <c r="BC2" s="224"/>
      <c r="BD2" s="224"/>
      <c r="BE2" s="224" t="str">
        <f>CONCATENATE('Základní list'!$D$4)</f>
        <v>1.9.18</v>
      </c>
      <c r="BF2" s="224"/>
      <c r="BG2" s="224"/>
      <c r="BH2" s="224"/>
      <c r="BI2" s="224"/>
      <c r="BJ2" s="224" t="str">
        <f>CONCATENATE('Základní list'!$D$4)</f>
        <v>1.9.18</v>
      </c>
      <c r="BK2" s="224"/>
      <c r="BL2" s="224"/>
      <c r="BM2" s="224"/>
      <c r="BN2" s="224"/>
      <c r="BO2" s="224" t="str">
        <f>CONCATENATE('Základní list'!$D$4)</f>
        <v>1.9.18</v>
      </c>
      <c r="BP2" s="224"/>
      <c r="BQ2" s="224"/>
      <c r="BR2" s="224"/>
      <c r="BS2" s="224"/>
      <c r="BT2" s="224" t="str">
        <f>CONCATENATE('Základní list'!$D$4)</f>
        <v>1.9.18</v>
      </c>
      <c r="BU2" s="224"/>
      <c r="BV2" s="224"/>
      <c r="BW2" s="224"/>
      <c r="BX2" s="224"/>
    </row>
    <row r="3" spans="1:76" ht="16.5" customHeight="1">
      <c r="A3" s="225" t="s">
        <v>11</v>
      </c>
      <c r="B3" s="217" t="s">
        <v>16</v>
      </c>
      <c r="C3" s="218"/>
      <c r="D3" s="218"/>
      <c r="E3" s="218"/>
      <c r="F3" s="219"/>
      <c r="G3" s="217" t="s">
        <v>16</v>
      </c>
      <c r="H3" s="218"/>
      <c r="I3" s="218"/>
      <c r="J3" s="218"/>
      <c r="K3" s="219" t="s">
        <v>36</v>
      </c>
      <c r="L3" s="217" t="s">
        <v>16</v>
      </c>
      <c r="M3" s="218"/>
      <c r="N3" s="218"/>
      <c r="O3" s="218"/>
      <c r="P3" s="219" t="s">
        <v>36</v>
      </c>
      <c r="Q3" s="217" t="s">
        <v>16</v>
      </c>
      <c r="R3" s="218"/>
      <c r="S3" s="218"/>
      <c r="T3" s="218"/>
      <c r="U3" s="219" t="s">
        <v>36</v>
      </c>
      <c r="V3" s="217" t="s">
        <v>16</v>
      </c>
      <c r="W3" s="218"/>
      <c r="X3" s="218"/>
      <c r="Y3" s="218"/>
      <c r="Z3" s="219" t="s">
        <v>36</v>
      </c>
      <c r="AA3" s="217" t="s">
        <v>16</v>
      </c>
      <c r="AB3" s="218"/>
      <c r="AC3" s="218"/>
      <c r="AD3" s="218"/>
      <c r="AE3" s="219" t="s">
        <v>36</v>
      </c>
      <c r="AF3" s="217" t="s">
        <v>16</v>
      </c>
      <c r="AG3" s="218"/>
      <c r="AH3" s="218"/>
      <c r="AI3" s="218"/>
      <c r="AJ3" s="219" t="s">
        <v>36</v>
      </c>
      <c r="AK3" s="217" t="s">
        <v>16</v>
      </c>
      <c r="AL3" s="218"/>
      <c r="AM3" s="218"/>
      <c r="AN3" s="218"/>
      <c r="AO3" s="219" t="s">
        <v>36</v>
      </c>
      <c r="AP3" s="217" t="s">
        <v>16</v>
      </c>
      <c r="AQ3" s="218"/>
      <c r="AR3" s="218"/>
      <c r="AS3" s="218"/>
      <c r="AT3" s="219" t="s">
        <v>36</v>
      </c>
      <c r="AU3" s="217" t="s">
        <v>16</v>
      </c>
      <c r="AV3" s="218"/>
      <c r="AW3" s="218"/>
      <c r="AX3" s="218"/>
      <c r="AY3" s="219" t="s">
        <v>36</v>
      </c>
      <c r="AZ3" s="217" t="s">
        <v>16</v>
      </c>
      <c r="BA3" s="218"/>
      <c r="BB3" s="218"/>
      <c r="BC3" s="218"/>
      <c r="BD3" s="219" t="s">
        <v>36</v>
      </c>
      <c r="BE3" s="217" t="s">
        <v>16</v>
      </c>
      <c r="BF3" s="218"/>
      <c r="BG3" s="218"/>
      <c r="BH3" s="218"/>
      <c r="BI3" s="219" t="s">
        <v>36</v>
      </c>
      <c r="BJ3" s="217" t="s">
        <v>16</v>
      </c>
      <c r="BK3" s="218"/>
      <c r="BL3" s="218"/>
      <c r="BM3" s="218"/>
      <c r="BN3" s="219" t="s">
        <v>36</v>
      </c>
      <c r="BO3" s="217" t="s">
        <v>16</v>
      </c>
      <c r="BP3" s="218"/>
      <c r="BQ3" s="218"/>
      <c r="BR3" s="218"/>
      <c r="BS3" s="219" t="s">
        <v>36</v>
      </c>
      <c r="BT3" s="217" t="s">
        <v>16</v>
      </c>
      <c r="BU3" s="218"/>
      <c r="BV3" s="218"/>
      <c r="BW3" s="218"/>
      <c r="BX3" s="219" t="s">
        <v>36</v>
      </c>
    </row>
    <row r="4" spans="1:76" s="8" customFormat="1" ht="16.5" customHeight="1" thickBot="1">
      <c r="A4" s="226"/>
      <c r="B4" s="220" t="str">
        <f>IF(ISBLANK('Základní list'!$C11),"",'Základní list'!$A11)</f>
        <v>A</v>
      </c>
      <c r="C4" s="221"/>
      <c r="D4" s="221"/>
      <c r="E4" s="221"/>
      <c r="F4" s="222"/>
      <c r="G4" s="220" t="str">
        <f>IF(ISBLANK('Základní list'!$C12),"",'Základní list'!$A12)</f>
        <v>B</v>
      </c>
      <c r="H4" s="221"/>
      <c r="I4" s="221"/>
      <c r="J4" s="221"/>
      <c r="K4" s="222"/>
      <c r="L4" s="220" t="str">
        <f>IF(ISBLANK('Základní list'!$C13),"",'Základní list'!$A13)</f>
        <v>C</v>
      </c>
      <c r="M4" s="221"/>
      <c r="N4" s="221"/>
      <c r="O4" s="221"/>
      <c r="P4" s="222"/>
      <c r="Q4" s="220" t="str">
        <f>IF(ISBLANK('Základní list'!$C14),"",'Základní list'!$A14)</f>
        <v>D</v>
      </c>
      <c r="R4" s="221"/>
      <c r="S4" s="221"/>
      <c r="T4" s="221"/>
      <c r="U4" s="222"/>
      <c r="V4" s="220" t="str">
        <f>IF(ISBLANK('Základní list'!$C15),"",'Základní list'!$A15)</f>
        <v>E</v>
      </c>
      <c r="W4" s="221"/>
      <c r="X4" s="221"/>
      <c r="Y4" s="221"/>
      <c r="Z4" s="222"/>
      <c r="AA4" s="220" t="str">
        <f>IF(ISBLANK('Základní list'!$C16),"",'Základní list'!$A16)</f>
        <v>F</v>
      </c>
      <c r="AB4" s="221"/>
      <c r="AC4" s="221"/>
      <c r="AD4" s="221"/>
      <c r="AE4" s="222"/>
      <c r="AF4" s="220" t="str">
        <f>IF(ISBLANK('Základní list'!$C17),"",'Základní list'!$A17)</f>
        <v>G</v>
      </c>
      <c r="AG4" s="221"/>
      <c r="AH4" s="221"/>
      <c r="AI4" s="221"/>
      <c r="AJ4" s="222"/>
      <c r="AK4" s="220" t="str">
        <f>IF(ISBLANK('Základní list'!$C18),"",'Základní list'!$A18)</f>
        <v>H</v>
      </c>
      <c r="AL4" s="221"/>
      <c r="AM4" s="221"/>
      <c r="AN4" s="221"/>
      <c r="AO4" s="222"/>
      <c r="AP4" s="220" t="str">
        <f>IF(ISBLANK('Základní list'!$C19),"",'Základní list'!$A19)</f>
        <v>I</v>
      </c>
      <c r="AQ4" s="221"/>
      <c r="AR4" s="221"/>
      <c r="AS4" s="221"/>
      <c r="AT4" s="222"/>
      <c r="AU4" s="220" t="str">
        <f>IF(ISBLANK('Základní list'!$C20),"",'Základní list'!$A20)</f>
        <v>J</v>
      </c>
      <c r="AV4" s="221"/>
      <c r="AW4" s="221"/>
      <c r="AX4" s="221"/>
      <c r="AY4" s="222"/>
      <c r="AZ4" s="220" t="str">
        <f>IF(ISBLANK('Základní list'!$C21),"",'Základní list'!$A21)</f>
        <v>K</v>
      </c>
      <c r="BA4" s="221"/>
      <c r="BB4" s="221"/>
      <c r="BC4" s="221"/>
      <c r="BD4" s="222"/>
      <c r="BE4" s="220" t="str">
        <f>IF(ISBLANK('Základní list'!$C22),"",'Základní list'!$A22)</f>
        <v>L</v>
      </c>
      <c r="BF4" s="221"/>
      <c r="BG4" s="221"/>
      <c r="BH4" s="221"/>
      <c r="BI4" s="222"/>
      <c r="BJ4" s="220" t="str">
        <f>IF(ISBLANK('Základní list'!$C23),"",'Základní list'!$A23)</f>
        <v>M</v>
      </c>
      <c r="BK4" s="221"/>
      <c r="BL4" s="221"/>
      <c r="BM4" s="221"/>
      <c r="BN4" s="222"/>
      <c r="BO4" s="220" t="str">
        <f>IF(ISBLANK('Základní list'!$C24),"",'Základní list'!$A24)</f>
        <v>O</v>
      </c>
      <c r="BP4" s="221"/>
      <c r="BQ4" s="221"/>
      <c r="BR4" s="221"/>
      <c r="BS4" s="222"/>
      <c r="BT4" s="220" t="str">
        <f>IF(ISBLANK('Základní list'!$C25),"",'Základní list'!$A25)</f>
        <v>P</v>
      </c>
      <c r="BU4" s="221"/>
      <c r="BV4" s="221"/>
      <c r="BW4" s="221"/>
      <c r="BX4" s="222"/>
    </row>
    <row r="5" spans="1:76" s="9" customFormat="1" ht="13.5" thickBot="1">
      <c r="A5" s="227"/>
      <c r="B5" s="1" t="s">
        <v>51</v>
      </c>
      <c r="C5" s="1" t="s">
        <v>42</v>
      </c>
      <c r="D5" s="1" t="s">
        <v>12</v>
      </c>
      <c r="E5" s="2" t="s">
        <v>13</v>
      </c>
      <c r="F5" s="32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32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32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32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32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32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32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32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32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32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32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32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32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32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32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Cajthaml Jaroslav</v>
      </c>
      <c r="C6" s="55" t="str">
        <f>IF(ISNA(MATCH(CONCATENATE(B$4,$A6),'Výsledková listina'!$R:$R,0)),"",INDEX('Výsledková listina'!$T:$T,MATCH(CONCATENATE(B$4,$A6),'Výsledková listina'!$R:$R,0),1))</f>
        <v>MO ČRS Česká Lípa</v>
      </c>
      <c r="D6" s="4">
        <v>30090</v>
      </c>
      <c r="E6" s="53">
        <f>IF(D6="","",RANK(D6,D:D,0)+(COUNT(D:D)+1-RANK(D6,D:D,0)-RANK(D6,D:D,1))/2)</f>
        <v>1</v>
      </c>
      <c r="F6" s="72"/>
      <c r="G6" s="17" t="str">
        <f>IF(ISNA(MATCH(CONCATENATE(G$4,$A6),'Výsledková listina'!$R:$R,0)),"",INDEX('Výsledková listina'!$C:$C,MATCH(CONCATENATE(G$4,$A6),'Výsledková listina'!$R:$R,0),1))</f>
        <v>Ing. Zrůstek Martin</v>
      </c>
      <c r="H6" s="55" t="str">
        <f>IF(ISNA(MATCH(CONCATENATE(G$4,$A6),'Výsledková listina'!$R:$R,0)),"",INDEX('Výsledková listina'!$T:$T,MATCH(CONCATENATE(G$4,$A6),'Výsledková listina'!$R:$R,0),1))</f>
        <v>MO ČRS Česká Lípa</v>
      </c>
      <c r="I6" s="4">
        <v>8330</v>
      </c>
      <c r="J6" s="53">
        <f aca="true" t="shared" si="0" ref="J6:J35">IF(I6="","",RANK(I6,I$1:I$65536,0)+(COUNT(I$1:I$65536)+1-RANK(I6,I$1:I$65536,0)-RANK(I6,I$1:I$65536,1))/2)</f>
        <v>4</v>
      </c>
      <c r="K6" s="72"/>
      <c r="L6" s="17">
        <f>IF(ISNA(MATCH(CONCATENATE(L$4,$A6),'Výsledková listina'!$R:$R,0)),"",INDEX('Výsledková listina'!$C:$C,MATCH(CONCATENATE(L$4,$A6),'Výsledková listina'!$R:$R,0),1))</f>
      </c>
      <c r="M6" s="55">
        <f>IF(ISNA(MATCH(CONCATENATE(L$4,$A6),'Výsledková listina'!$R:$R,0)),"",INDEX('Výsledková listina'!$T:$T,MATCH(CONCATENATE(L$4,$A6),'Výsledková listina'!$R:$R,0),1))</f>
      </c>
      <c r="N6" s="4"/>
      <c r="O6" s="53">
        <f aca="true" t="shared" si="1" ref="O6:O35">IF(N6="","",RANK(N6,N$1:N$65536,0)+(COUNT(N$1:N$65536)+1-RANK(N6,N$1:N$65536,0)-RANK(N6,N$1:N$65536,1))/2)</f>
      </c>
      <c r="P6" s="72"/>
      <c r="Q6" s="17">
        <f>IF(ISNA(MATCH(CONCATENATE(Q$4,$A6),'Výsledková listina'!$R:$R,0)),"",INDEX('Výsledková listina'!$C:$C,MATCH(CONCATENATE(Q$4,$A6),'Výsledková listina'!$R:$R,0),1))</f>
      </c>
      <c r="R6" s="55">
        <f>IF(ISNA(MATCH(CONCATENATE(Q$4,$A6),'Výsledková listina'!$R:$R,0)),"",INDEX('Výsledková listina'!$T:$T,MATCH(CONCATENATE(Q$4,$A6),'Výsledková listina'!$R:$R,0),1))</f>
      </c>
      <c r="S6" s="4"/>
      <c r="T6" s="53">
        <f aca="true" t="shared" si="2" ref="T6:T35">IF(S6="","",RANK(S6,S$1:S$65536,0)+(COUNT(S$1:S$65536)+1-RANK(S6,S$1:S$65536,0)-RANK(S6,S$1:S$65536,1))/2)</f>
      </c>
      <c r="U6" s="72"/>
      <c r="V6" s="17">
        <f>IF(ISNA(MATCH(CONCATENATE(V$4,$A6),'Výsledková listina'!$R:$R,0)),"",INDEX('Výsledková listina'!$C:$C,MATCH(CONCATENATE(V$4,$A6),'Výsledková listina'!$R:$R,0),1))</f>
      </c>
      <c r="W6" s="55">
        <f>IF(ISNA(MATCH(CONCATENATE(V$4,$A6),'Výsledková listina'!$R:$R,0)),"",INDEX('Výsledková listina'!$T:$T,MATCH(CONCATENATE(V$4,$A6),'Výsledková listina'!$R:$R,0),1))</f>
      </c>
      <c r="X6" s="4"/>
      <c r="Y6" s="53">
        <f aca="true" t="shared" si="3" ref="Y6:Y35">IF(X6="","",RANK(X6,X$1:X$65536,0)+(COUNT(X$1:X$65536)+1-RANK(X6,X$1:X$65536,0)-RANK(X6,X$1:X$65536,1))/2)</f>
      </c>
      <c r="Z6" s="72"/>
      <c r="AA6" s="17">
        <f>IF(ISNA(MATCH(CONCATENATE(AA$4,$A6),'Výsledková listina'!$R:$R,0)),"",INDEX('Výsledková listina'!$C:$C,MATCH(CONCATENATE(AA$4,$A6),'Výsledková listina'!$R:$R,0),1))</f>
      </c>
      <c r="AB6" s="55">
        <f>IF(ISNA(MATCH(CONCATENATE(AA$4,$A6),'Výsledková listina'!$R:$R,0)),"",INDEX('Výsledková listina'!$T:$T,MATCH(CONCATENATE(AA$4,$A6),'Výsledková listina'!$R:$R,0),1))</f>
      </c>
      <c r="AC6" s="4"/>
      <c r="AD6" s="53">
        <f aca="true" t="shared" si="4" ref="AD6:AD35">IF(AC6="","",RANK(AC6,AC$1:AC$65536,0)+(COUNT(AC$1:AC$65536)+1-RANK(AC6,AC$1:AC$65536,0)-RANK(AC6,AC$1:AC$65536,1))/2)</f>
      </c>
      <c r="AE6" s="72"/>
      <c r="AF6" s="17">
        <f>IF(ISNA(MATCH(CONCATENATE(AF$4,$A6),'Výsledková listina'!$R:$R,0)),"",INDEX('Výsledková listina'!$C:$C,MATCH(CONCATENATE(AF$4,$A6),'Výsledková listina'!$R:$R,0),1))</f>
      </c>
      <c r="AG6" s="55">
        <f>IF(ISNA(MATCH(CONCATENATE(AF$4,$A6),'Výsledková listina'!$R:$R,0)),"",INDEX('Výsledková listina'!$T:$T,MATCH(CONCATENATE(AF$4,$A6),'Výsledková listina'!$R:$R,0),1))</f>
      </c>
      <c r="AH6" s="4"/>
      <c r="AI6" s="53">
        <f aca="true" t="shared" si="5" ref="AI6:AI35">IF(AH6="","",RANK(AH6,AH$1:AH$65536,0)+(COUNT(AH$1:AH$65536)+1-RANK(AH6,AH$1:AH$65536,0)-RANK(AH6,AH$1:AH$65536,1))/2)</f>
      </c>
      <c r="AJ6" s="72"/>
      <c r="AK6" s="17">
        <f>IF(ISNA(MATCH(CONCATENATE(AK$4,$A6),'Výsledková listina'!$R:$R,0)),"",INDEX('Výsledková listina'!$C:$C,MATCH(CONCATENATE(AK$4,$A6),'Výsledková listina'!$R:$R,0),1))</f>
      </c>
      <c r="AL6" s="55">
        <f>IF(ISNA(MATCH(CONCATENATE(AK$4,$A6),'Výsledková listina'!$R:$R,0)),"",INDEX('Výsledková listina'!$T:$T,MATCH(CONCATENATE(AK$4,$A6),'Výsledková listina'!$R:$R,0),1))</f>
      </c>
      <c r="AM6" s="4"/>
      <c r="AN6" s="53">
        <f aca="true" t="shared" si="6" ref="AN6:AN35">IF(AM6="","",RANK(AM6,AM$1:AM$65536,0)+(COUNT(AM$1:AM$65536)+1-RANK(AM6,AM$1:AM$65536,0)-RANK(AM6,AM$1:AM$65536,1))/2)</f>
      </c>
      <c r="AO6" s="72"/>
      <c r="AP6" s="17">
        <f>IF(ISNA(MATCH(CONCATENATE(AP$4,$A6),'Výsledková listina'!$R:$R,0)),"",INDEX('Výsledková listina'!$C:$C,MATCH(CONCATENATE(AP$4,$A6),'Výsledková listina'!$R:$R,0),1))</f>
      </c>
      <c r="AQ6" s="55">
        <f>IF(ISNA(MATCH(CONCATENATE(AP$4,$A6),'Výsledková listina'!$R:$R,0)),"",INDEX('Výsledková listina'!$T:$T,MATCH(CONCATENATE(AP$4,$A6),'Výsledková listina'!$R:$R,0),1))</f>
      </c>
      <c r="AR6" s="4"/>
      <c r="AS6" s="53">
        <f aca="true" t="shared" si="7" ref="AS6:AS35">IF(AR6="","",RANK(AR6,AR$1:AR$65536,0)+(COUNT(AR$1:AR$65536)+1-RANK(AR6,AR$1:AR$65536,0)-RANK(AR6,AR$1:AR$65536,1))/2)</f>
      </c>
      <c r="AT6" s="72"/>
      <c r="AU6" s="17">
        <f>IF(ISNA(MATCH(CONCATENATE(AU$4,$A6),'Výsledková listina'!$R:$R,0)),"",INDEX('Výsledková listina'!$C:$C,MATCH(CONCATENATE(AU$4,$A6),'Výsledková listina'!$R:$R,0),1))</f>
      </c>
      <c r="AV6" s="55">
        <f>IF(ISNA(MATCH(CONCATENATE(AU$4,$A6),'Výsledková listina'!$R:$R,0)),"",INDEX('Výsledková listina'!$T:$T,MATCH(CONCATENATE(AU$4,$A6),'Výsledková listina'!$R:$R,0),1))</f>
      </c>
      <c r="AW6" s="4"/>
      <c r="AX6" s="53">
        <f aca="true" t="shared" si="8" ref="AX6:AX35">IF(AW6="","",RANK(AW6,AW$1:AW$65536,0)+(COUNT(AW$1:AW$65536)+1-RANK(AW6,AW$1:AW$65536,0)-RANK(AW6,AW$1:AW$65536,1))/2)</f>
      </c>
      <c r="AY6" s="72"/>
      <c r="AZ6" s="17">
        <f>IF(ISNA(MATCH(CONCATENATE(AZ$4,$A6),'Výsledková listina'!$R:$R,0)),"",INDEX('Výsledková listina'!$C:$C,MATCH(CONCATENATE(AZ$4,$A6),'Výsledková listina'!$R:$R,0),1))</f>
      </c>
      <c r="BA6" s="55">
        <f>IF(ISNA(MATCH(CONCATENATE(AZ$4,$A6),'Výsledková listina'!$R:$R,0)),"",INDEX('Výsledková listina'!$T:$T,MATCH(CONCATENATE(AZ$4,$A6),'Výsledková listina'!$R:$R,0),1))</f>
      </c>
      <c r="BB6" s="4"/>
      <c r="BC6" s="53">
        <f aca="true" t="shared" si="9" ref="BC6:BC35">IF(BB6="","",RANK(BB6,BB$1:BB$65536,0)+(COUNT(BB$1:BB$65536)+1-RANK(BB6,BB$1:BB$65536,0)-RANK(BB6,BB$1:BB$65536,1))/2)</f>
      </c>
      <c r="BD6" s="72"/>
      <c r="BE6" s="17">
        <f>IF(ISNA(MATCH(CONCATENATE(BE$4,$A6),'Výsledková listina'!$R:$R,0)),"",INDEX('Výsledková listina'!$C:$C,MATCH(CONCATENATE(BE$4,$A6),'Výsledková listina'!$R:$R,0),1))</f>
      </c>
      <c r="BF6" s="55">
        <f>IF(ISNA(MATCH(CONCATENATE(BE$4,$A6),'Výsledková listina'!$R:$R,0)),"",INDEX('Výsledková listina'!$T:$T,MATCH(CONCATENATE(BE$4,$A6),'Výsledková listina'!$R:$R,0),1))</f>
      </c>
      <c r="BG6" s="4"/>
      <c r="BH6" s="53">
        <f aca="true" t="shared" si="10" ref="BH6:BH35">IF(BG6="","",RANK(BG6,BG$1:BG$65536,0)+(COUNT(BG$1:BG$65536)+1-RANK(BG6,BG$1:BG$65536,0)-RANK(BG6,BG$1:BG$65536,1))/2)</f>
      </c>
      <c r="BI6" s="72"/>
      <c r="BJ6" s="17">
        <f>IF(ISNA(MATCH(CONCATENATE(BJ$4,$A6),'Výsledková listina'!$R:$R,0)),"",INDEX('Výsledková listina'!$C:$C,MATCH(CONCATENATE(BJ$4,$A6),'Výsledková listina'!$R:$R,0),1))</f>
      </c>
      <c r="BK6" s="55">
        <f>IF(ISNA(MATCH(CONCATENATE(BJ$4,$A6),'Výsledková listina'!$R:$R,0)),"",INDEX('Výsledková listina'!$T:$T,MATCH(CONCATENATE(BJ$4,$A6),'Výsledková listina'!$R:$R,0),1))</f>
      </c>
      <c r="BL6" s="4"/>
      <c r="BM6" s="53">
        <f aca="true" t="shared" si="11" ref="BM6:BM35">IF(BL6="","",RANK(BL6,BL$1:BL$65536,0)+(COUNT(BL$1:BL$65536)+1-RANK(BL6,BL$1:BL$65536,0)-RANK(BL6,BL$1:BL$65536,1))/2)</f>
      </c>
      <c r="BN6" s="72"/>
      <c r="BO6" s="17">
        <f>IF(ISNA(MATCH(CONCATENATE(BO$4,$A6),'Výsledková listina'!$R:$R,0)),"",INDEX('Výsledková listina'!$C:$C,MATCH(CONCATENATE(BO$4,$A6),'Výsledková listina'!$R:$R,0),1))</f>
      </c>
      <c r="BP6" s="55">
        <f>IF(ISNA(MATCH(CONCATENATE(BO$4,$A6),'Výsledková listina'!$R:$R,0)),"",INDEX('Výsledková listina'!$T:$T,MATCH(CONCATENATE(BO$4,$A6),'Výsledková listina'!$R:$R,0),1))</f>
      </c>
      <c r="BQ6" s="4"/>
      <c r="BR6" s="53">
        <f aca="true" t="shared" si="12" ref="BR6:BR35">IF(BQ6="","",RANK(BQ6,BQ$1:BQ$65536,0)+(COUNT(BQ$1:BQ$65536)+1-RANK(BQ6,BQ$1:BQ$65536,0)-RANK(BQ6,BQ$1:BQ$65536,1))/2)</f>
      </c>
      <c r="BS6" s="72"/>
      <c r="BT6" s="17">
        <f>IF(ISNA(MATCH(CONCATENATE(BT$4,$A6),'Výsledková listina'!$R:$R,0)),"",INDEX('Výsledková listina'!$C:$C,MATCH(CONCATENATE(BT$4,$A6),'Výsledková listina'!$R:$R,0),1))</f>
      </c>
      <c r="BU6" s="55">
        <f>IF(ISNA(MATCH(CONCATENATE(BT$4,$A6),'Výsledková listina'!$R:$R,0)),"",INDEX('Výsledková listina'!$T:$T,MATCH(CONCATENATE(BT$4,$A6),'Výsledková listina'!$R:$R,0),1))</f>
      </c>
      <c r="BV6" s="4"/>
      <c r="BW6" s="53">
        <f aca="true" t="shared" si="13" ref="BW6:BW35">IF(BV6="","",RANK(BV6,BV$1:BV$65536,0)+(COUNT(BV$1:BV$65536)+1-RANK(BV6,BV$1:BV$65536,0)-RANK(BV6,BV$1:BV$65536,1))/2)</f>
      </c>
      <c r="BX6" s="72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Böhm Aleš</v>
      </c>
      <c r="C7" s="55" t="str">
        <f>IF(ISNA(MATCH(CONCATENATE(B$4,$A7),'Výsledková listina'!$R:$R,0)),"",INDEX('Výsledková listina'!$T:$T,MATCH(CONCATENATE(B$4,$A7),'Výsledková listina'!$R:$R,0),1))</f>
        <v>Hodkovice</v>
      </c>
      <c r="D7" s="4">
        <v>13910</v>
      </c>
      <c r="E7" s="53">
        <f aca="true" t="shared" si="14" ref="E7:E35">IF(D7="","",RANK(D7,D$1:D$65536,0)+(COUNT(D$1:D$65536)+1-RANK(D7,D$1:D$65536,0)-RANK(D7,D$1:D$65536,1))/2)</f>
        <v>2</v>
      </c>
      <c r="F7" s="73"/>
      <c r="G7" s="17" t="str">
        <f>IF(ISNA(MATCH(CONCATENATE(G$4,$A7),'Výsledková listina'!$R:$R,0)),"",INDEX('Výsledková listina'!$C:$C,MATCH(CONCATENATE(G$4,$A7),'Výsledková listina'!$R:$R,0),1))</f>
        <v>Práde Jaroslav</v>
      </c>
      <c r="H7" s="55" t="str">
        <f>IF(ISNA(MATCH(CONCATENATE(G$4,$A7),'Výsledková listina'!$R:$R,0)),"",INDEX('Výsledková listina'!$T:$T,MATCH(CONCATENATE(G$4,$A7),'Výsledková listina'!$R:$R,0),1))</f>
        <v>Hodkovice</v>
      </c>
      <c r="I7" s="4">
        <v>5200</v>
      </c>
      <c r="J7" s="53">
        <f t="shared" si="0"/>
        <v>6</v>
      </c>
      <c r="K7" s="73"/>
      <c r="L7" s="17" t="str">
        <f>IF(ISNA(MATCH(CONCATENATE(L$4,$A7),'Výsledková listina'!$R:$R,0)),"",INDEX('Výsledková listina'!$C:$C,MATCH(CONCATENATE(L$4,$A7),'Výsledková listina'!$R:$R,0),1))</f>
        <v>Pokorný Martin</v>
      </c>
      <c r="M7" s="55" t="str">
        <f>IF(ISNA(MATCH(CONCATENATE(L$4,$A7),'Výsledková listina'!$R:$R,0)),"",INDEX('Výsledková listina'!$T:$T,MATCH(CONCATENATE(L$4,$A7),'Výsledková listina'!$R:$R,0),1))</f>
        <v>MO ČRS Štětí ,,A''</v>
      </c>
      <c r="N7" s="4">
        <v>2250</v>
      </c>
      <c r="O7" s="53">
        <f t="shared" si="1"/>
        <v>6</v>
      </c>
      <c r="P7" s="73"/>
      <c r="Q7" s="17">
        <f>IF(ISNA(MATCH(CONCATENATE(Q$4,$A7),'Výsledková listina'!$R:$R,0)),"",INDEX('Výsledková listina'!$C:$C,MATCH(CONCATENATE(Q$4,$A7),'Výsledková listina'!$R:$R,0),1))</f>
      </c>
      <c r="R7" s="55">
        <f>IF(ISNA(MATCH(CONCATENATE(Q$4,$A7),'Výsledková listina'!$R:$R,0)),"",INDEX('Výsledková listina'!$T:$T,MATCH(CONCATENATE(Q$4,$A7),'Výsledková listina'!$R:$R,0),1))</f>
      </c>
      <c r="S7" s="4"/>
      <c r="T7" s="53">
        <f t="shared" si="2"/>
      </c>
      <c r="U7" s="73"/>
      <c r="V7" s="17">
        <f>IF(ISNA(MATCH(CONCATENATE(V$4,$A7),'Výsledková listina'!$R:$R,0)),"",INDEX('Výsledková listina'!$C:$C,MATCH(CONCATENATE(V$4,$A7),'Výsledková listina'!$R:$R,0),1))</f>
      </c>
      <c r="W7" s="55">
        <f>IF(ISNA(MATCH(CONCATENATE(V$4,$A7),'Výsledková listina'!$R:$R,0)),"",INDEX('Výsledková listina'!$T:$T,MATCH(CONCATENATE(V$4,$A7),'Výsledková listina'!$R:$R,0),1))</f>
      </c>
      <c r="X7" s="4"/>
      <c r="Y7" s="53">
        <f t="shared" si="3"/>
      </c>
      <c r="Z7" s="73"/>
      <c r="AA7" s="17">
        <f>IF(ISNA(MATCH(CONCATENATE(AA$4,$A7),'Výsledková listina'!$R:$R,0)),"",INDEX('Výsledková listina'!$C:$C,MATCH(CONCATENATE(AA$4,$A7),'Výsledková listina'!$R:$R,0),1))</f>
      </c>
      <c r="AB7" s="55">
        <f>IF(ISNA(MATCH(CONCATENATE(AA$4,$A7),'Výsledková listina'!$R:$R,0)),"",INDEX('Výsledková listina'!$T:$T,MATCH(CONCATENATE(AA$4,$A7),'Výsledková listina'!$R:$R,0),1))</f>
      </c>
      <c r="AC7" s="4"/>
      <c r="AD7" s="53">
        <f t="shared" si="4"/>
      </c>
      <c r="AE7" s="73"/>
      <c r="AF7" s="17">
        <f>IF(ISNA(MATCH(CONCATENATE(AF$4,$A7),'Výsledková listina'!$R:$R,0)),"",INDEX('Výsledková listina'!$C:$C,MATCH(CONCATENATE(AF$4,$A7),'Výsledková listina'!$R:$R,0),1))</f>
      </c>
      <c r="AG7" s="55">
        <f>IF(ISNA(MATCH(CONCATENATE(AF$4,$A7),'Výsledková listina'!$R:$R,0)),"",INDEX('Výsledková listina'!$T:$T,MATCH(CONCATENATE(AF$4,$A7),'Výsledková listina'!$R:$R,0),1))</f>
      </c>
      <c r="AH7" s="4"/>
      <c r="AI7" s="53">
        <f t="shared" si="5"/>
      </c>
      <c r="AJ7" s="73"/>
      <c r="AK7" s="17">
        <f>IF(ISNA(MATCH(CONCATENATE(AK$4,$A7),'Výsledková listina'!$R:$R,0)),"",INDEX('Výsledková listina'!$C:$C,MATCH(CONCATENATE(AK$4,$A7),'Výsledková listina'!$R:$R,0),1))</f>
      </c>
      <c r="AL7" s="55">
        <f>IF(ISNA(MATCH(CONCATENATE(AK$4,$A7),'Výsledková listina'!$R:$R,0)),"",INDEX('Výsledková listina'!$T:$T,MATCH(CONCATENATE(AK$4,$A7),'Výsledková listina'!$R:$R,0),1))</f>
      </c>
      <c r="AM7" s="4"/>
      <c r="AN7" s="53">
        <f t="shared" si="6"/>
      </c>
      <c r="AO7" s="73"/>
      <c r="AP7" s="17">
        <f>IF(ISNA(MATCH(CONCATENATE(AP$4,$A7),'Výsledková listina'!$R:$R,0)),"",INDEX('Výsledková listina'!$C:$C,MATCH(CONCATENATE(AP$4,$A7),'Výsledková listina'!$R:$R,0),1))</f>
      </c>
      <c r="AQ7" s="55">
        <f>IF(ISNA(MATCH(CONCATENATE(AP$4,$A7),'Výsledková listina'!$R:$R,0)),"",INDEX('Výsledková listina'!$T:$T,MATCH(CONCATENATE(AP$4,$A7),'Výsledková listina'!$R:$R,0),1))</f>
      </c>
      <c r="AR7" s="4"/>
      <c r="AS7" s="53">
        <f t="shared" si="7"/>
      </c>
      <c r="AT7" s="73"/>
      <c r="AU7" s="17">
        <f>IF(ISNA(MATCH(CONCATENATE(AU$4,$A7),'Výsledková listina'!$R:$R,0)),"",INDEX('Výsledková listina'!$C:$C,MATCH(CONCATENATE(AU$4,$A7),'Výsledková listina'!$R:$R,0),1))</f>
      </c>
      <c r="AV7" s="55">
        <f>IF(ISNA(MATCH(CONCATENATE(AU$4,$A7),'Výsledková listina'!$R:$R,0)),"",INDEX('Výsledková listina'!$T:$T,MATCH(CONCATENATE(AU$4,$A7),'Výsledková listina'!$R:$R,0),1))</f>
      </c>
      <c r="AW7" s="4"/>
      <c r="AX7" s="53">
        <f t="shared" si="8"/>
      </c>
      <c r="AY7" s="73"/>
      <c r="AZ7" s="17">
        <f>IF(ISNA(MATCH(CONCATENATE(AZ$4,$A7),'Výsledková listina'!$R:$R,0)),"",INDEX('Výsledková listina'!$C:$C,MATCH(CONCATENATE(AZ$4,$A7),'Výsledková listina'!$R:$R,0),1))</f>
      </c>
      <c r="BA7" s="55">
        <f>IF(ISNA(MATCH(CONCATENATE(AZ$4,$A7),'Výsledková listina'!$R:$R,0)),"",INDEX('Výsledková listina'!$T:$T,MATCH(CONCATENATE(AZ$4,$A7),'Výsledková listina'!$R:$R,0),1))</f>
      </c>
      <c r="BB7" s="4"/>
      <c r="BC7" s="53">
        <f t="shared" si="9"/>
      </c>
      <c r="BD7" s="73"/>
      <c r="BE7" s="17">
        <f>IF(ISNA(MATCH(CONCATENATE(BE$4,$A7),'Výsledková listina'!$R:$R,0)),"",INDEX('Výsledková listina'!$C:$C,MATCH(CONCATENATE(BE$4,$A7),'Výsledková listina'!$R:$R,0),1))</f>
      </c>
      <c r="BF7" s="55">
        <f>IF(ISNA(MATCH(CONCATENATE(BE$4,$A7),'Výsledková listina'!$R:$R,0)),"",INDEX('Výsledková listina'!$T:$T,MATCH(CONCATENATE(BE$4,$A7),'Výsledková listina'!$R:$R,0),1))</f>
      </c>
      <c r="BG7" s="4"/>
      <c r="BH7" s="53">
        <f t="shared" si="10"/>
      </c>
      <c r="BI7" s="73"/>
      <c r="BJ7" s="17">
        <f>IF(ISNA(MATCH(CONCATENATE(BJ$4,$A7),'Výsledková listina'!$R:$R,0)),"",INDEX('Výsledková listina'!$C:$C,MATCH(CONCATENATE(BJ$4,$A7),'Výsledková listina'!$R:$R,0),1))</f>
      </c>
      <c r="BK7" s="55">
        <f>IF(ISNA(MATCH(CONCATENATE(BJ$4,$A7),'Výsledková listina'!$R:$R,0)),"",INDEX('Výsledková listina'!$T:$T,MATCH(CONCATENATE(BJ$4,$A7),'Výsledková listina'!$R:$R,0),1))</f>
      </c>
      <c r="BL7" s="4"/>
      <c r="BM7" s="53">
        <f t="shared" si="11"/>
      </c>
      <c r="BN7" s="73"/>
      <c r="BO7" s="17">
        <f>IF(ISNA(MATCH(CONCATENATE(BO$4,$A7),'Výsledková listina'!$R:$R,0)),"",INDEX('Výsledková listina'!$C:$C,MATCH(CONCATENATE(BO$4,$A7),'Výsledková listina'!$R:$R,0),1))</f>
      </c>
      <c r="BP7" s="55">
        <f>IF(ISNA(MATCH(CONCATENATE(BO$4,$A7),'Výsledková listina'!$R:$R,0)),"",INDEX('Výsledková listina'!$T:$T,MATCH(CONCATENATE(BO$4,$A7),'Výsledková listina'!$R:$R,0),1))</f>
      </c>
      <c r="BQ7" s="4"/>
      <c r="BR7" s="53">
        <f t="shared" si="12"/>
      </c>
      <c r="BS7" s="73"/>
      <c r="BT7" s="17">
        <f>IF(ISNA(MATCH(CONCATENATE(BT$4,$A7),'Výsledková listina'!$R:$R,0)),"",INDEX('Výsledková listina'!$C:$C,MATCH(CONCATENATE(BT$4,$A7),'Výsledková listina'!$R:$R,0),1))</f>
      </c>
      <c r="BU7" s="55">
        <f>IF(ISNA(MATCH(CONCATENATE(BT$4,$A7),'Výsledková listina'!$R:$R,0)),"",INDEX('Výsledková listina'!$T:$T,MATCH(CONCATENATE(BT$4,$A7),'Výsledková listina'!$R:$R,0),1))</f>
      </c>
      <c r="BV7" s="4"/>
      <c r="BW7" s="53">
        <f t="shared" si="13"/>
      </c>
      <c r="BX7" s="73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Svatek Vladimír</v>
      </c>
      <c r="C8" s="55" t="str">
        <f>IF(ISNA(MATCH(CONCATENATE(B$4,$A8),'Výsledková listina'!$R:$R,0)),"",INDEX('Výsledková listina'!$T:$T,MATCH(CONCATENATE(B$4,$A8),'Výsledková listina'!$R:$R,0),1))</f>
        <v>MO ČRS Louny</v>
      </c>
      <c r="D8" s="4">
        <v>7820</v>
      </c>
      <c r="E8" s="53">
        <f t="shared" si="14"/>
        <v>5</v>
      </c>
      <c r="F8" s="73"/>
      <c r="G8" s="17" t="str">
        <f>IF(ISNA(MATCH(CONCATENATE(G$4,$A8),'Výsledková listina'!$R:$R,0)),"",INDEX('Výsledková listina'!$C:$C,MATCH(CONCATENATE(G$4,$A8),'Výsledková listina'!$R:$R,0),1))</f>
        <v>Čeněk Josef</v>
      </c>
      <c r="H8" s="55" t="str">
        <f>IF(ISNA(MATCH(CONCATENATE(G$4,$A8),'Výsledková listina'!$R:$R,0)),"",INDEX('Výsledková listina'!$T:$T,MATCH(CONCATENATE(G$4,$A8),'Výsledková listina'!$R:$R,0),1))</f>
        <v>MO ČRS Štětí ,,B''</v>
      </c>
      <c r="I8" s="4">
        <v>12690</v>
      </c>
      <c r="J8" s="53">
        <f t="shared" si="0"/>
        <v>2</v>
      </c>
      <c r="K8" s="73"/>
      <c r="L8" s="17">
        <f>IF(ISNA(MATCH(CONCATENATE(L$4,$A8),'Výsledková listina'!$R:$R,0)),"",INDEX('Výsledková listina'!$C:$C,MATCH(CONCATENATE(L$4,$A8),'Výsledková listina'!$R:$R,0),1))</f>
      </c>
      <c r="M8" s="55">
        <f>IF(ISNA(MATCH(CONCATENATE(L$4,$A8),'Výsledková listina'!$R:$R,0)),"",INDEX('Výsledková listina'!$T:$T,MATCH(CONCATENATE(L$4,$A8),'Výsledková listina'!$R:$R,0),1))</f>
      </c>
      <c r="N8" s="4"/>
      <c r="O8" s="53">
        <f t="shared" si="1"/>
      </c>
      <c r="P8" s="73"/>
      <c r="Q8" s="17">
        <f>IF(ISNA(MATCH(CONCATENATE(Q$4,$A8),'Výsledková listina'!$R:$R,0)),"",INDEX('Výsledková listina'!$C:$C,MATCH(CONCATENATE(Q$4,$A8),'Výsledková listina'!$R:$R,0),1))</f>
      </c>
      <c r="R8" s="55">
        <f>IF(ISNA(MATCH(CONCATENATE(Q$4,$A8),'Výsledková listina'!$R:$R,0)),"",INDEX('Výsledková listina'!$T:$T,MATCH(CONCATENATE(Q$4,$A8),'Výsledková listina'!$R:$R,0),1))</f>
      </c>
      <c r="S8" s="4"/>
      <c r="T8" s="53">
        <f t="shared" si="2"/>
      </c>
      <c r="U8" s="73"/>
      <c r="V8" s="17">
        <f>IF(ISNA(MATCH(CONCATENATE(V$4,$A8),'Výsledková listina'!$R:$R,0)),"",INDEX('Výsledková listina'!$C:$C,MATCH(CONCATENATE(V$4,$A8),'Výsledková listina'!$R:$R,0),1))</f>
      </c>
      <c r="W8" s="55">
        <f>IF(ISNA(MATCH(CONCATENATE(V$4,$A8),'Výsledková listina'!$R:$R,0)),"",INDEX('Výsledková listina'!$T:$T,MATCH(CONCATENATE(V$4,$A8),'Výsledková listina'!$R:$R,0),1))</f>
      </c>
      <c r="X8" s="4"/>
      <c r="Y8" s="53">
        <f t="shared" si="3"/>
      </c>
      <c r="Z8" s="73"/>
      <c r="AA8" s="17">
        <f>IF(ISNA(MATCH(CONCATENATE(AA$4,$A8),'Výsledková listina'!$R:$R,0)),"",INDEX('Výsledková listina'!$C:$C,MATCH(CONCATENATE(AA$4,$A8),'Výsledková listina'!$R:$R,0),1))</f>
      </c>
      <c r="AB8" s="55">
        <f>IF(ISNA(MATCH(CONCATENATE(AA$4,$A8),'Výsledková listina'!$R:$R,0)),"",INDEX('Výsledková listina'!$T:$T,MATCH(CONCATENATE(AA$4,$A8),'Výsledková listina'!$R:$R,0),1))</f>
      </c>
      <c r="AC8" s="4"/>
      <c r="AD8" s="53">
        <f t="shared" si="4"/>
      </c>
      <c r="AE8" s="73"/>
      <c r="AF8" s="17">
        <f>IF(ISNA(MATCH(CONCATENATE(AF$4,$A8),'Výsledková listina'!$R:$R,0)),"",INDEX('Výsledková listina'!$C:$C,MATCH(CONCATENATE(AF$4,$A8),'Výsledková listina'!$R:$R,0),1))</f>
      </c>
      <c r="AG8" s="55">
        <f>IF(ISNA(MATCH(CONCATENATE(AF$4,$A8),'Výsledková listina'!$R:$R,0)),"",INDEX('Výsledková listina'!$T:$T,MATCH(CONCATENATE(AF$4,$A8),'Výsledková listina'!$R:$R,0),1))</f>
      </c>
      <c r="AH8" s="4"/>
      <c r="AI8" s="53">
        <f t="shared" si="5"/>
      </c>
      <c r="AJ8" s="73"/>
      <c r="AK8" s="17">
        <f>IF(ISNA(MATCH(CONCATENATE(AK$4,$A8),'Výsledková listina'!$R:$R,0)),"",INDEX('Výsledková listina'!$C:$C,MATCH(CONCATENATE(AK$4,$A8),'Výsledková listina'!$R:$R,0),1))</f>
      </c>
      <c r="AL8" s="55">
        <f>IF(ISNA(MATCH(CONCATENATE(AK$4,$A8),'Výsledková listina'!$R:$R,0)),"",INDEX('Výsledková listina'!$T:$T,MATCH(CONCATENATE(AK$4,$A8),'Výsledková listina'!$R:$R,0),1))</f>
      </c>
      <c r="AM8" s="4"/>
      <c r="AN8" s="53">
        <f t="shared" si="6"/>
      </c>
      <c r="AO8" s="73"/>
      <c r="AP8" s="17">
        <f>IF(ISNA(MATCH(CONCATENATE(AP$4,$A8),'Výsledková listina'!$R:$R,0)),"",INDEX('Výsledková listina'!$C:$C,MATCH(CONCATENATE(AP$4,$A8),'Výsledková listina'!$R:$R,0),1))</f>
      </c>
      <c r="AQ8" s="55">
        <f>IF(ISNA(MATCH(CONCATENATE(AP$4,$A8),'Výsledková listina'!$R:$R,0)),"",INDEX('Výsledková listina'!$T:$T,MATCH(CONCATENATE(AP$4,$A8),'Výsledková listina'!$R:$R,0),1))</f>
      </c>
      <c r="AR8" s="4"/>
      <c r="AS8" s="53">
        <f t="shared" si="7"/>
      </c>
      <c r="AT8" s="73"/>
      <c r="AU8" s="17">
        <f>IF(ISNA(MATCH(CONCATENATE(AU$4,$A8),'Výsledková listina'!$R:$R,0)),"",INDEX('Výsledková listina'!$C:$C,MATCH(CONCATENATE(AU$4,$A8),'Výsledková listina'!$R:$R,0),1))</f>
      </c>
      <c r="AV8" s="55">
        <f>IF(ISNA(MATCH(CONCATENATE(AU$4,$A8),'Výsledková listina'!$R:$R,0)),"",INDEX('Výsledková listina'!$T:$T,MATCH(CONCATENATE(AU$4,$A8),'Výsledková listina'!$R:$R,0),1))</f>
      </c>
      <c r="AW8" s="4"/>
      <c r="AX8" s="53">
        <f t="shared" si="8"/>
      </c>
      <c r="AY8" s="73"/>
      <c r="AZ8" s="17">
        <f>IF(ISNA(MATCH(CONCATENATE(AZ$4,$A8),'Výsledková listina'!$R:$R,0)),"",INDEX('Výsledková listina'!$C:$C,MATCH(CONCATENATE(AZ$4,$A8),'Výsledková listina'!$R:$R,0),1))</f>
      </c>
      <c r="BA8" s="55">
        <f>IF(ISNA(MATCH(CONCATENATE(AZ$4,$A8),'Výsledková listina'!$R:$R,0)),"",INDEX('Výsledková listina'!$T:$T,MATCH(CONCATENATE(AZ$4,$A8),'Výsledková listina'!$R:$R,0),1))</f>
      </c>
      <c r="BB8" s="4"/>
      <c r="BC8" s="53">
        <f t="shared" si="9"/>
      </c>
      <c r="BD8" s="73"/>
      <c r="BE8" s="17">
        <f>IF(ISNA(MATCH(CONCATENATE(BE$4,$A8),'Výsledková listina'!$R:$R,0)),"",INDEX('Výsledková listina'!$C:$C,MATCH(CONCATENATE(BE$4,$A8),'Výsledková listina'!$R:$R,0),1))</f>
      </c>
      <c r="BF8" s="55">
        <f>IF(ISNA(MATCH(CONCATENATE(BE$4,$A8),'Výsledková listina'!$R:$R,0)),"",INDEX('Výsledková listina'!$T:$T,MATCH(CONCATENATE(BE$4,$A8),'Výsledková listina'!$R:$R,0),1))</f>
      </c>
      <c r="BG8" s="4"/>
      <c r="BH8" s="53">
        <f t="shared" si="10"/>
      </c>
      <c r="BI8" s="73"/>
      <c r="BJ8" s="17">
        <f>IF(ISNA(MATCH(CONCATENATE(BJ$4,$A8),'Výsledková listina'!$R:$R,0)),"",INDEX('Výsledková listina'!$C:$C,MATCH(CONCATENATE(BJ$4,$A8),'Výsledková listina'!$R:$R,0),1))</f>
      </c>
      <c r="BK8" s="55">
        <f>IF(ISNA(MATCH(CONCATENATE(BJ$4,$A8),'Výsledková listina'!$R:$R,0)),"",INDEX('Výsledková listina'!$T:$T,MATCH(CONCATENATE(BJ$4,$A8),'Výsledková listina'!$R:$R,0),1))</f>
      </c>
      <c r="BL8" s="4"/>
      <c r="BM8" s="53">
        <f t="shared" si="11"/>
      </c>
      <c r="BN8" s="73"/>
      <c r="BO8" s="17">
        <f>IF(ISNA(MATCH(CONCATENATE(BO$4,$A8),'Výsledková listina'!$R:$R,0)),"",INDEX('Výsledková listina'!$C:$C,MATCH(CONCATENATE(BO$4,$A8),'Výsledková listina'!$R:$R,0),1))</f>
      </c>
      <c r="BP8" s="55">
        <f>IF(ISNA(MATCH(CONCATENATE(BO$4,$A8),'Výsledková listina'!$R:$R,0)),"",INDEX('Výsledková listina'!$T:$T,MATCH(CONCATENATE(BO$4,$A8),'Výsledková listina'!$R:$R,0),1))</f>
      </c>
      <c r="BQ8" s="4"/>
      <c r="BR8" s="53">
        <f t="shared" si="12"/>
      </c>
      <c r="BS8" s="73"/>
      <c r="BT8" s="17">
        <f>IF(ISNA(MATCH(CONCATENATE(BT$4,$A8),'Výsledková listina'!$R:$R,0)),"",INDEX('Výsledková listina'!$C:$C,MATCH(CONCATENATE(BT$4,$A8),'Výsledková listina'!$R:$R,0),1))</f>
      </c>
      <c r="BU8" s="55">
        <f>IF(ISNA(MATCH(CONCATENATE(BT$4,$A8),'Výsledková listina'!$R:$R,0)),"",INDEX('Výsledková listina'!$T:$T,MATCH(CONCATENATE(BT$4,$A8),'Výsledková listina'!$R:$R,0),1))</f>
      </c>
      <c r="BV8" s="4"/>
      <c r="BW8" s="53">
        <f t="shared" si="13"/>
      </c>
      <c r="BX8" s="73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Ambros Josef</v>
      </c>
      <c r="C9" s="55" t="str">
        <f>IF(ISNA(MATCH(CONCATENATE(B$4,$A9),'Výsledková listina'!$R:$R,0)),"",INDEX('Výsledková listina'!$T:$T,MATCH(CONCATENATE(B$4,$A9),'Výsledková listina'!$R:$R,0),1))</f>
        <v>MO ČRS Štětí ,,B''</v>
      </c>
      <c r="D9" s="4">
        <v>8980</v>
      </c>
      <c r="E9" s="53">
        <f t="shared" si="14"/>
        <v>4</v>
      </c>
      <c r="F9" s="73"/>
      <c r="G9" s="17" t="str">
        <f>IF(ISNA(MATCH(CONCATENATE(G$4,$A9),'Výsledková listina'!$R:$R,0)),"",INDEX('Výsledková listina'!$C:$C,MATCH(CONCATENATE(G$4,$A9),'Výsledková listina'!$R:$R,0),1))</f>
        <v>Dražan Zdeněk</v>
      </c>
      <c r="H9" s="55" t="str">
        <f>IF(ISNA(MATCH(CONCATENATE(G$4,$A9),'Výsledková listina'!$R:$R,0)),"",INDEX('Výsledková listina'!$T:$T,MATCH(CONCATENATE(G$4,$A9),'Výsledková listina'!$R:$R,0),1))</f>
        <v>MO ČRS Louny</v>
      </c>
      <c r="I9" s="4">
        <v>3690</v>
      </c>
      <c r="J9" s="53">
        <f t="shared" si="0"/>
        <v>8</v>
      </c>
      <c r="K9" s="73"/>
      <c r="L9" s="17" t="str">
        <f>IF(ISNA(MATCH(CONCATENATE(L$4,$A9),'Výsledková listina'!$R:$R,0)),"",INDEX('Výsledková listina'!$C:$C,MATCH(CONCATENATE(L$4,$A9),'Výsledková listina'!$R:$R,0),1))</f>
        <v>Frič Petr</v>
      </c>
      <c r="M9" s="55" t="str">
        <f>IF(ISNA(MATCH(CONCATENATE(L$4,$A9),'Výsledková listina'!$R:$R,0)),"",INDEX('Výsledková listina'!$T:$T,MATCH(CONCATENATE(L$4,$A9),'Výsledková listina'!$R:$R,0),1))</f>
        <v>DRS Liběchov</v>
      </c>
      <c r="N9" s="4">
        <v>3280</v>
      </c>
      <c r="O9" s="53">
        <f t="shared" si="1"/>
        <v>4</v>
      </c>
      <c r="P9" s="73"/>
      <c r="Q9" s="17">
        <f>IF(ISNA(MATCH(CONCATENATE(Q$4,$A9),'Výsledková listina'!$R:$R,0)),"",INDEX('Výsledková listina'!$C:$C,MATCH(CONCATENATE(Q$4,$A9),'Výsledková listina'!$R:$R,0),1))</f>
      </c>
      <c r="R9" s="55">
        <f>IF(ISNA(MATCH(CONCATENATE(Q$4,$A9),'Výsledková listina'!$R:$R,0)),"",INDEX('Výsledková listina'!$T:$T,MATCH(CONCATENATE(Q$4,$A9),'Výsledková listina'!$R:$R,0),1))</f>
      </c>
      <c r="S9" s="4"/>
      <c r="T9" s="53">
        <f t="shared" si="2"/>
      </c>
      <c r="U9" s="73"/>
      <c r="V9" s="17">
        <f>IF(ISNA(MATCH(CONCATENATE(V$4,$A9),'Výsledková listina'!$R:$R,0)),"",INDEX('Výsledková listina'!$C:$C,MATCH(CONCATENATE(V$4,$A9),'Výsledková listina'!$R:$R,0),1))</f>
      </c>
      <c r="W9" s="55">
        <f>IF(ISNA(MATCH(CONCATENATE(V$4,$A9),'Výsledková listina'!$R:$R,0)),"",INDEX('Výsledková listina'!$T:$T,MATCH(CONCATENATE(V$4,$A9),'Výsledková listina'!$R:$R,0),1))</f>
      </c>
      <c r="X9" s="4"/>
      <c r="Y9" s="53">
        <f t="shared" si="3"/>
      </c>
      <c r="Z9" s="73"/>
      <c r="AA9" s="17">
        <f>IF(ISNA(MATCH(CONCATENATE(AA$4,$A9),'Výsledková listina'!$R:$R,0)),"",INDEX('Výsledková listina'!$C:$C,MATCH(CONCATENATE(AA$4,$A9),'Výsledková listina'!$R:$R,0),1))</f>
      </c>
      <c r="AB9" s="55">
        <f>IF(ISNA(MATCH(CONCATENATE(AA$4,$A9),'Výsledková listina'!$R:$R,0)),"",INDEX('Výsledková listina'!$T:$T,MATCH(CONCATENATE(AA$4,$A9),'Výsledková listina'!$R:$R,0),1))</f>
      </c>
      <c r="AC9" s="4"/>
      <c r="AD9" s="53">
        <f t="shared" si="4"/>
      </c>
      <c r="AE9" s="73"/>
      <c r="AF9" s="17">
        <f>IF(ISNA(MATCH(CONCATENATE(AF$4,$A9),'Výsledková listina'!$R:$R,0)),"",INDEX('Výsledková listina'!$C:$C,MATCH(CONCATENATE(AF$4,$A9),'Výsledková listina'!$R:$R,0),1))</f>
      </c>
      <c r="AG9" s="55">
        <f>IF(ISNA(MATCH(CONCATENATE(AF$4,$A9),'Výsledková listina'!$R:$R,0)),"",INDEX('Výsledková listina'!$T:$T,MATCH(CONCATENATE(AF$4,$A9),'Výsledková listina'!$R:$R,0),1))</f>
      </c>
      <c r="AH9" s="4"/>
      <c r="AI9" s="53">
        <f t="shared" si="5"/>
      </c>
      <c r="AJ9" s="73"/>
      <c r="AK9" s="17">
        <f>IF(ISNA(MATCH(CONCATENATE(AK$4,$A9),'Výsledková listina'!$R:$R,0)),"",INDEX('Výsledková listina'!$C:$C,MATCH(CONCATENATE(AK$4,$A9),'Výsledková listina'!$R:$R,0),1))</f>
      </c>
      <c r="AL9" s="55">
        <f>IF(ISNA(MATCH(CONCATENATE(AK$4,$A9),'Výsledková listina'!$R:$R,0)),"",INDEX('Výsledková listina'!$T:$T,MATCH(CONCATENATE(AK$4,$A9),'Výsledková listina'!$R:$R,0),1))</f>
      </c>
      <c r="AM9" s="4"/>
      <c r="AN9" s="53">
        <f t="shared" si="6"/>
      </c>
      <c r="AO9" s="73"/>
      <c r="AP9" s="17">
        <f>IF(ISNA(MATCH(CONCATENATE(AP$4,$A9),'Výsledková listina'!$R:$R,0)),"",INDEX('Výsledková listina'!$C:$C,MATCH(CONCATENATE(AP$4,$A9),'Výsledková listina'!$R:$R,0),1))</f>
      </c>
      <c r="AQ9" s="55">
        <f>IF(ISNA(MATCH(CONCATENATE(AP$4,$A9),'Výsledková listina'!$R:$R,0)),"",INDEX('Výsledková listina'!$T:$T,MATCH(CONCATENATE(AP$4,$A9),'Výsledková listina'!$R:$R,0),1))</f>
      </c>
      <c r="AR9" s="4"/>
      <c r="AS9" s="53">
        <f t="shared" si="7"/>
      </c>
      <c r="AT9" s="73"/>
      <c r="AU9" s="17">
        <f>IF(ISNA(MATCH(CONCATENATE(AU$4,$A9),'Výsledková listina'!$R:$R,0)),"",INDEX('Výsledková listina'!$C:$C,MATCH(CONCATENATE(AU$4,$A9),'Výsledková listina'!$R:$R,0),1))</f>
      </c>
      <c r="AV9" s="55">
        <f>IF(ISNA(MATCH(CONCATENATE(AU$4,$A9),'Výsledková listina'!$R:$R,0)),"",INDEX('Výsledková listina'!$T:$T,MATCH(CONCATENATE(AU$4,$A9),'Výsledková listina'!$R:$R,0),1))</f>
      </c>
      <c r="AW9" s="4"/>
      <c r="AX9" s="53">
        <f t="shared" si="8"/>
      </c>
      <c r="AY9" s="73"/>
      <c r="AZ9" s="17">
        <f>IF(ISNA(MATCH(CONCATENATE(AZ$4,$A9),'Výsledková listina'!$R:$R,0)),"",INDEX('Výsledková listina'!$C:$C,MATCH(CONCATENATE(AZ$4,$A9),'Výsledková listina'!$R:$R,0),1))</f>
      </c>
      <c r="BA9" s="55">
        <f>IF(ISNA(MATCH(CONCATENATE(AZ$4,$A9),'Výsledková listina'!$R:$R,0)),"",INDEX('Výsledková listina'!$T:$T,MATCH(CONCATENATE(AZ$4,$A9),'Výsledková listina'!$R:$R,0),1))</f>
      </c>
      <c r="BB9" s="4"/>
      <c r="BC9" s="53">
        <f t="shared" si="9"/>
      </c>
      <c r="BD9" s="73"/>
      <c r="BE9" s="17">
        <f>IF(ISNA(MATCH(CONCATENATE(BE$4,$A9),'Výsledková listina'!$R:$R,0)),"",INDEX('Výsledková listina'!$C:$C,MATCH(CONCATENATE(BE$4,$A9),'Výsledková listina'!$R:$R,0),1))</f>
      </c>
      <c r="BF9" s="55">
        <f>IF(ISNA(MATCH(CONCATENATE(BE$4,$A9),'Výsledková listina'!$R:$R,0)),"",INDEX('Výsledková listina'!$T:$T,MATCH(CONCATENATE(BE$4,$A9),'Výsledková listina'!$R:$R,0),1))</f>
      </c>
      <c r="BG9" s="4"/>
      <c r="BH9" s="53">
        <f t="shared" si="10"/>
      </c>
      <c r="BI9" s="73"/>
      <c r="BJ9" s="17">
        <f>IF(ISNA(MATCH(CONCATENATE(BJ$4,$A9),'Výsledková listina'!$R:$R,0)),"",INDEX('Výsledková listina'!$C:$C,MATCH(CONCATENATE(BJ$4,$A9),'Výsledková listina'!$R:$R,0),1))</f>
      </c>
      <c r="BK9" s="55">
        <f>IF(ISNA(MATCH(CONCATENATE(BJ$4,$A9),'Výsledková listina'!$R:$R,0)),"",INDEX('Výsledková listina'!$T:$T,MATCH(CONCATENATE(BJ$4,$A9),'Výsledková listina'!$R:$R,0),1))</f>
      </c>
      <c r="BL9" s="4"/>
      <c r="BM9" s="53">
        <f t="shared" si="11"/>
      </c>
      <c r="BN9" s="73"/>
      <c r="BO9" s="17">
        <f>IF(ISNA(MATCH(CONCATENATE(BO$4,$A9),'Výsledková listina'!$R:$R,0)),"",INDEX('Výsledková listina'!$C:$C,MATCH(CONCATENATE(BO$4,$A9),'Výsledková listina'!$R:$R,0),1))</f>
      </c>
      <c r="BP9" s="55">
        <f>IF(ISNA(MATCH(CONCATENATE(BO$4,$A9),'Výsledková listina'!$R:$R,0)),"",INDEX('Výsledková listina'!$T:$T,MATCH(CONCATENATE(BO$4,$A9),'Výsledková listina'!$R:$R,0),1))</f>
      </c>
      <c r="BQ9" s="4"/>
      <c r="BR9" s="53">
        <f t="shared" si="12"/>
      </c>
      <c r="BS9" s="73"/>
      <c r="BT9" s="17">
        <f>IF(ISNA(MATCH(CONCATENATE(BT$4,$A9),'Výsledková listina'!$R:$R,0)),"",INDEX('Výsledková listina'!$C:$C,MATCH(CONCATENATE(BT$4,$A9),'Výsledková listina'!$R:$R,0),1))</f>
      </c>
      <c r="BU9" s="55">
        <f>IF(ISNA(MATCH(CONCATENATE(BT$4,$A9),'Výsledková listina'!$R:$R,0)),"",INDEX('Výsledková listina'!$T:$T,MATCH(CONCATENATE(BT$4,$A9),'Výsledková listina'!$R:$R,0),1))</f>
      </c>
      <c r="BV9" s="4"/>
      <c r="BW9" s="53">
        <f t="shared" si="13"/>
      </c>
      <c r="BX9" s="73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Nekuda Pavel</v>
      </c>
      <c r="C10" s="55" t="str">
        <f>IF(ISNA(MATCH(CONCATENATE(B$4,$A10),'Výsledková listina'!$R:$R,0)),"",INDEX('Výsledková listina'!$T:$T,MATCH(CONCATENATE(B$4,$A10),'Výsledková listina'!$R:$R,0),1))</f>
        <v>DRS Liběchov</v>
      </c>
      <c r="D10" s="4">
        <v>6380</v>
      </c>
      <c r="E10" s="53">
        <f t="shared" si="14"/>
        <v>6</v>
      </c>
      <c r="F10" s="73"/>
      <c r="G10" s="17" t="str">
        <f>IF(ISNA(MATCH(CONCATENATE(G$4,$A10),'Výsledková listina'!$R:$R,0)),"",INDEX('Výsledková listina'!$C:$C,MATCH(CONCATENATE(G$4,$A10),'Výsledková listina'!$R:$R,0),1))</f>
        <v>Kulhánek Michal</v>
      </c>
      <c r="H10" s="55" t="str">
        <f>IF(ISNA(MATCH(CONCATENATE(G$4,$A10),'Výsledková listina'!$R:$R,0)),"",INDEX('Výsledková listina'!$T:$T,MATCH(CONCATENATE(G$4,$A10),'Výsledková listina'!$R:$R,0),1))</f>
        <v>Chrastava mix Štětí</v>
      </c>
      <c r="I10" s="4">
        <v>500</v>
      </c>
      <c r="J10" s="53">
        <f t="shared" si="0"/>
        <v>9</v>
      </c>
      <c r="K10" s="73"/>
      <c r="L10" s="17" t="str">
        <f>IF(ISNA(MATCH(CONCATENATE(L$4,$A10),'Výsledková listina'!$R:$R,0)),"",INDEX('Výsledková listina'!$C:$C,MATCH(CONCATENATE(L$4,$A10),'Výsledková listina'!$R:$R,0),1))</f>
        <v>Richterová Tereza</v>
      </c>
      <c r="M10" s="55" t="str">
        <f>IF(ISNA(MATCH(CONCATENATE(L$4,$A10),'Výsledková listina'!$R:$R,0)),"",INDEX('Výsledková listina'!$T:$T,MATCH(CONCATENATE(L$4,$A10),'Výsledková listina'!$R:$R,0),1))</f>
        <v>Chrastava mix Štětí</v>
      </c>
      <c r="N10" s="4">
        <v>1930</v>
      </c>
      <c r="O10" s="53">
        <f t="shared" si="1"/>
        <v>7</v>
      </c>
      <c r="P10" s="73"/>
      <c r="Q10" s="17">
        <f>IF(ISNA(MATCH(CONCATENATE(Q$4,$A10),'Výsledková listina'!$R:$R,0)),"",INDEX('Výsledková listina'!$C:$C,MATCH(CONCATENATE(Q$4,$A10),'Výsledková listina'!$R:$R,0),1))</f>
      </c>
      <c r="R10" s="55">
        <f>IF(ISNA(MATCH(CONCATENATE(Q$4,$A10),'Výsledková listina'!$R:$R,0)),"",INDEX('Výsledková listina'!$T:$T,MATCH(CONCATENATE(Q$4,$A10),'Výsledková listina'!$R:$R,0),1))</f>
      </c>
      <c r="S10" s="4"/>
      <c r="T10" s="53">
        <f t="shared" si="2"/>
      </c>
      <c r="U10" s="73"/>
      <c r="V10" s="17">
        <f>IF(ISNA(MATCH(CONCATENATE(V$4,$A10),'Výsledková listina'!$R:$R,0)),"",INDEX('Výsledková listina'!$C:$C,MATCH(CONCATENATE(V$4,$A10),'Výsledková listina'!$R:$R,0),1))</f>
      </c>
      <c r="W10" s="55">
        <f>IF(ISNA(MATCH(CONCATENATE(V$4,$A10),'Výsledková listina'!$R:$R,0)),"",INDEX('Výsledková listina'!$T:$T,MATCH(CONCATENATE(V$4,$A10),'Výsledková listina'!$R:$R,0),1))</f>
      </c>
      <c r="X10" s="4"/>
      <c r="Y10" s="53">
        <f t="shared" si="3"/>
      </c>
      <c r="Z10" s="73"/>
      <c r="AA10" s="17">
        <f>IF(ISNA(MATCH(CONCATENATE(AA$4,$A10),'Výsledková listina'!$R:$R,0)),"",INDEX('Výsledková listina'!$C:$C,MATCH(CONCATENATE(AA$4,$A10),'Výsledková listina'!$R:$R,0),1))</f>
      </c>
      <c r="AB10" s="55">
        <f>IF(ISNA(MATCH(CONCATENATE(AA$4,$A10),'Výsledková listina'!$R:$R,0)),"",INDEX('Výsledková listina'!$T:$T,MATCH(CONCATENATE(AA$4,$A10),'Výsledková listina'!$R:$R,0),1))</f>
      </c>
      <c r="AC10" s="4"/>
      <c r="AD10" s="53">
        <f t="shared" si="4"/>
      </c>
      <c r="AE10" s="73"/>
      <c r="AF10" s="17">
        <f>IF(ISNA(MATCH(CONCATENATE(AF$4,$A10),'Výsledková listina'!$R:$R,0)),"",INDEX('Výsledková listina'!$C:$C,MATCH(CONCATENATE(AF$4,$A10),'Výsledková listina'!$R:$R,0),1))</f>
      </c>
      <c r="AG10" s="55">
        <f>IF(ISNA(MATCH(CONCATENATE(AF$4,$A10),'Výsledková listina'!$R:$R,0)),"",INDEX('Výsledková listina'!$T:$T,MATCH(CONCATENATE(AF$4,$A10),'Výsledková listina'!$R:$R,0),1))</f>
      </c>
      <c r="AH10" s="4"/>
      <c r="AI10" s="53">
        <f t="shared" si="5"/>
      </c>
      <c r="AJ10" s="73"/>
      <c r="AK10" s="17">
        <f>IF(ISNA(MATCH(CONCATENATE(AK$4,$A10),'Výsledková listina'!$R:$R,0)),"",INDEX('Výsledková listina'!$C:$C,MATCH(CONCATENATE(AK$4,$A10),'Výsledková listina'!$R:$R,0),1))</f>
      </c>
      <c r="AL10" s="55">
        <f>IF(ISNA(MATCH(CONCATENATE(AK$4,$A10),'Výsledková listina'!$R:$R,0)),"",INDEX('Výsledková listina'!$T:$T,MATCH(CONCATENATE(AK$4,$A10),'Výsledková listina'!$R:$R,0),1))</f>
      </c>
      <c r="AM10" s="4"/>
      <c r="AN10" s="53">
        <f t="shared" si="6"/>
      </c>
      <c r="AO10" s="73"/>
      <c r="AP10" s="17">
        <f>IF(ISNA(MATCH(CONCATENATE(AP$4,$A10),'Výsledková listina'!$R:$R,0)),"",INDEX('Výsledková listina'!$C:$C,MATCH(CONCATENATE(AP$4,$A10),'Výsledková listina'!$R:$R,0),1))</f>
      </c>
      <c r="AQ10" s="55">
        <f>IF(ISNA(MATCH(CONCATENATE(AP$4,$A10),'Výsledková listina'!$R:$R,0)),"",INDEX('Výsledková listina'!$T:$T,MATCH(CONCATENATE(AP$4,$A10),'Výsledková listina'!$R:$R,0),1))</f>
      </c>
      <c r="AR10" s="4"/>
      <c r="AS10" s="53">
        <f t="shared" si="7"/>
      </c>
      <c r="AT10" s="73"/>
      <c r="AU10" s="17">
        <f>IF(ISNA(MATCH(CONCATENATE(AU$4,$A10),'Výsledková listina'!$R:$R,0)),"",INDEX('Výsledková listina'!$C:$C,MATCH(CONCATENATE(AU$4,$A10),'Výsledková listina'!$R:$R,0),1))</f>
      </c>
      <c r="AV10" s="55">
        <f>IF(ISNA(MATCH(CONCATENATE(AU$4,$A10),'Výsledková listina'!$R:$R,0)),"",INDEX('Výsledková listina'!$T:$T,MATCH(CONCATENATE(AU$4,$A10),'Výsledková listina'!$R:$R,0),1))</f>
      </c>
      <c r="AW10" s="4"/>
      <c r="AX10" s="53">
        <f t="shared" si="8"/>
      </c>
      <c r="AY10" s="73"/>
      <c r="AZ10" s="17">
        <f>IF(ISNA(MATCH(CONCATENATE(AZ$4,$A10),'Výsledková listina'!$R:$R,0)),"",INDEX('Výsledková listina'!$C:$C,MATCH(CONCATENATE(AZ$4,$A10),'Výsledková listina'!$R:$R,0),1))</f>
      </c>
      <c r="BA10" s="55">
        <f>IF(ISNA(MATCH(CONCATENATE(AZ$4,$A10),'Výsledková listina'!$R:$R,0)),"",INDEX('Výsledková listina'!$T:$T,MATCH(CONCATENATE(AZ$4,$A10),'Výsledková listina'!$R:$R,0),1))</f>
      </c>
      <c r="BB10" s="4"/>
      <c r="BC10" s="53">
        <f t="shared" si="9"/>
      </c>
      <c r="BD10" s="73"/>
      <c r="BE10" s="17">
        <f>IF(ISNA(MATCH(CONCATENATE(BE$4,$A10),'Výsledková listina'!$R:$R,0)),"",INDEX('Výsledková listina'!$C:$C,MATCH(CONCATENATE(BE$4,$A10),'Výsledková listina'!$R:$R,0),1))</f>
      </c>
      <c r="BF10" s="55">
        <f>IF(ISNA(MATCH(CONCATENATE(BE$4,$A10),'Výsledková listina'!$R:$R,0)),"",INDEX('Výsledková listina'!$T:$T,MATCH(CONCATENATE(BE$4,$A10),'Výsledková listina'!$R:$R,0),1))</f>
      </c>
      <c r="BG10" s="4"/>
      <c r="BH10" s="53">
        <f t="shared" si="10"/>
      </c>
      <c r="BI10" s="73"/>
      <c r="BJ10" s="17">
        <f>IF(ISNA(MATCH(CONCATENATE(BJ$4,$A10),'Výsledková listina'!$R:$R,0)),"",INDEX('Výsledková listina'!$C:$C,MATCH(CONCATENATE(BJ$4,$A10),'Výsledková listina'!$R:$R,0),1))</f>
      </c>
      <c r="BK10" s="55">
        <f>IF(ISNA(MATCH(CONCATENATE(BJ$4,$A10),'Výsledková listina'!$R:$R,0)),"",INDEX('Výsledková listina'!$T:$T,MATCH(CONCATENATE(BJ$4,$A10),'Výsledková listina'!$R:$R,0),1))</f>
      </c>
      <c r="BL10" s="4"/>
      <c r="BM10" s="53">
        <f t="shared" si="11"/>
      </c>
      <c r="BN10" s="73"/>
      <c r="BO10" s="17">
        <f>IF(ISNA(MATCH(CONCATENATE(BO$4,$A10),'Výsledková listina'!$R:$R,0)),"",INDEX('Výsledková listina'!$C:$C,MATCH(CONCATENATE(BO$4,$A10),'Výsledková listina'!$R:$R,0),1))</f>
      </c>
      <c r="BP10" s="55">
        <f>IF(ISNA(MATCH(CONCATENATE(BO$4,$A10),'Výsledková listina'!$R:$R,0)),"",INDEX('Výsledková listina'!$T:$T,MATCH(CONCATENATE(BO$4,$A10),'Výsledková listina'!$R:$R,0),1))</f>
      </c>
      <c r="BQ10" s="4"/>
      <c r="BR10" s="53">
        <f t="shared" si="12"/>
      </c>
      <c r="BS10" s="73"/>
      <c r="BT10" s="17">
        <f>IF(ISNA(MATCH(CONCATENATE(BT$4,$A10),'Výsledková listina'!$R:$R,0)),"",INDEX('Výsledková listina'!$C:$C,MATCH(CONCATENATE(BT$4,$A10),'Výsledková listina'!$R:$R,0),1))</f>
      </c>
      <c r="BU10" s="55">
        <f>IF(ISNA(MATCH(CONCATENATE(BT$4,$A10),'Výsledková listina'!$R:$R,0)),"",INDEX('Výsledková listina'!$T:$T,MATCH(CONCATENATE(BT$4,$A10),'Výsledková listina'!$R:$R,0),1))</f>
      </c>
      <c r="BV10" s="4"/>
      <c r="BW10" s="53">
        <f t="shared" si="13"/>
      </c>
      <c r="BX10" s="73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Svoboda Miloš</v>
      </c>
      <c r="C11" s="55" t="str">
        <f>IF(ISNA(MATCH(CONCATENATE(B$4,$A11),'Výsledková listina'!$R:$R,0)),"",INDEX('Výsledková listina'!$T:$T,MATCH(CONCATENATE(B$4,$A11),'Výsledková listina'!$R:$R,0),1))</f>
        <v>MIX2</v>
      </c>
      <c r="D11" s="4">
        <v>2780</v>
      </c>
      <c r="E11" s="53">
        <f t="shared" si="14"/>
        <v>7</v>
      </c>
      <c r="F11" s="73"/>
      <c r="G11" s="17" t="str">
        <f>IF(ISNA(MATCH(CONCATENATE(G$4,$A11),'Výsledková listina'!$R:$R,0)),"",INDEX('Výsledková listina'!$C:$C,MATCH(CONCATENATE(G$4,$A11),'Výsledková listina'!$R:$R,0),1))</f>
        <v>Kolář Jan</v>
      </c>
      <c r="H11" s="55" t="str">
        <f>IF(ISNA(MATCH(CONCATENATE(G$4,$A11),'Výsledková listina'!$R:$R,0)),"",INDEX('Výsledková listina'!$T:$T,MATCH(CONCATENATE(G$4,$A11),'Výsledková listina'!$R:$R,0),1))</f>
        <v>MIX2</v>
      </c>
      <c r="I11" s="4">
        <v>8540</v>
      </c>
      <c r="J11" s="53">
        <f t="shared" si="0"/>
        <v>3</v>
      </c>
      <c r="K11" s="73"/>
      <c r="L11" s="17" t="str">
        <f>IF(ISNA(MATCH(CONCATENATE(L$4,$A11),'Výsledková listina'!$R:$R,0)),"",INDEX('Výsledková listina'!$C:$C,MATCH(CONCATENATE(L$4,$A11),'Výsledková listina'!$R:$R,0),1))</f>
        <v>Lát Jiří</v>
      </c>
      <c r="M11" s="55" t="str">
        <f>IF(ISNA(MATCH(CONCATENATE(L$4,$A11),'Výsledková listina'!$R:$R,0)),"",INDEX('Výsledková listina'!$T:$T,MATCH(CONCATENATE(L$4,$A11),'Výsledková listina'!$R:$R,0),1))</f>
        <v>MO ČRS Česká Lípa</v>
      </c>
      <c r="N11" s="4">
        <v>14420</v>
      </c>
      <c r="O11" s="53">
        <f t="shared" si="1"/>
        <v>2</v>
      </c>
      <c r="P11" s="73"/>
      <c r="Q11" s="17">
        <f>IF(ISNA(MATCH(CONCATENATE(Q$4,$A11),'Výsledková listina'!$R:$R,0)),"",INDEX('Výsledková listina'!$C:$C,MATCH(CONCATENATE(Q$4,$A11),'Výsledková listina'!$R:$R,0),1))</f>
      </c>
      <c r="R11" s="55">
        <f>IF(ISNA(MATCH(CONCATENATE(Q$4,$A11),'Výsledková listina'!$R:$R,0)),"",INDEX('Výsledková listina'!$T:$T,MATCH(CONCATENATE(Q$4,$A11),'Výsledková listina'!$R:$R,0),1))</f>
      </c>
      <c r="S11" s="4"/>
      <c r="T11" s="53">
        <f t="shared" si="2"/>
      </c>
      <c r="U11" s="73"/>
      <c r="V11" s="17">
        <f>IF(ISNA(MATCH(CONCATENATE(V$4,$A11),'Výsledková listina'!$R:$R,0)),"",INDEX('Výsledková listina'!$C:$C,MATCH(CONCATENATE(V$4,$A11),'Výsledková listina'!$R:$R,0),1))</f>
      </c>
      <c r="W11" s="55">
        <f>IF(ISNA(MATCH(CONCATENATE(V$4,$A11),'Výsledková listina'!$R:$R,0)),"",INDEX('Výsledková listina'!$T:$T,MATCH(CONCATENATE(V$4,$A11),'Výsledková listina'!$R:$R,0),1))</f>
      </c>
      <c r="X11" s="4"/>
      <c r="Y11" s="53">
        <f t="shared" si="3"/>
      </c>
      <c r="Z11" s="73"/>
      <c r="AA11" s="17">
        <f>IF(ISNA(MATCH(CONCATENATE(AA$4,$A11),'Výsledková listina'!$R:$R,0)),"",INDEX('Výsledková listina'!$C:$C,MATCH(CONCATENATE(AA$4,$A11),'Výsledková listina'!$R:$R,0),1))</f>
      </c>
      <c r="AB11" s="55">
        <f>IF(ISNA(MATCH(CONCATENATE(AA$4,$A11),'Výsledková listina'!$R:$R,0)),"",INDEX('Výsledková listina'!$T:$T,MATCH(CONCATENATE(AA$4,$A11),'Výsledková listina'!$R:$R,0),1))</f>
      </c>
      <c r="AC11" s="4"/>
      <c r="AD11" s="53">
        <f t="shared" si="4"/>
      </c>
      <c r="AE11" s="73"/>
      <c r="AF11" s="17">
        <f>IF(ISNA(MATCH(CONCATENATE(AF$4,$A11),'Výsledková listina'!$R:$R,0)),"",INDEX('Výsledková listina'!$C:$C,MATCH(CONCATENATE(AF$4,$A11),'Výsledková listina'!$R:$R,0),1))</f>
      </c>
      <c r="AG11" s="55">
        <f>IF(ISNA(MATCH(CONCATENATE(AF$4,$A11),'Výsledková listina'!$R:$R,0)),"",INDEX('Výsledková listina'!$T:$T,MATCH(CONCATENATE(AF$4,$A11),'Výsledková listina'!$R:$R,0),1))</f>
      </c>
      <c r="AH11" s="4"/>
      <c r="AI11" s="53">
        <f t="shared" si="5"/>
      </c>
      <c r="AJ11" s="73"/>
      <c r="AK11" s="17">
        <f>IF(ISNA(MATCH(CONCATENATE(AK$4,$A11),'Výsledková listina'!$R:$R,0)),"",INDEX('Výsledková listina'!$C:$C,MATCH(CONCATENATE(AK$4,$A11),'Výsledková listina'!$R:$R,0),1))</f>
      </c>
      <c r="AL11" s="55">
        <f>IF(ISNA(MATCH(CONCATENATE(AK$4,$A11),'Výsledková listina'!$R:$R,0)),"",INDEX('Výsledková listina'!$T:$T,MATCH(CONCATENATE(AK$4,$A11),'Výsledková listina'!$R:$R,0),1))</f>
      </c>
      <c r="AM11" s="4"/>
      <c r="AN11" s="53">
        <f t="shared" si="6"/>
      </c>
      <c r="AO11" s="73"/>
      <c r="AP11" s="17">
        <f>IF(ISNA(MATCH(CONCATENATE(AP$4,$A11),'Výsledková listina'!$R:$R,0)),"",INDEX('Výsledková listina'!$C:$C,MATCH(CONCATENATE(AP$4,$A11),'Výsledková listina'!$R:$R,0),1))</f>
      </c>
      <c r="AQ11" s="55">
        <f>IF(ISNA(MATCH(CONCATENATE(AP$4,$A11),'Výsledková listina'!$R:$R,0)),"",INDEX('Výsledková listina'!$T:$T,MATCH(CONCATENATE(AP$4,$A11),'Výsledková listina'!$R:$R,0),1))</f>
      </c>
      <c r="AR11" s="4"/>
      <c r="AS11" s="53">
        <f t="shared" si="7"/>
      </c>
      <c r="AT11" s="73"/>
      <c r="AU11" s="17">
        <f>IF(ISNA(MATCH(CONCATENATE(AU$4,$A11),'Výsledková listina'!$R:$R,0)),"",INDEX('Výsledková listina'!$C:$C,MATCH(CONCATENATE(AU$4,$A11),'Výsledková listina'!$R:$R,0),1))</f>
      </c>
      <c r="AV11" s="55">
        <f>IF(ISNA(MATCH(CONCATENATE(AU$4,$A11),'Výsledková listina'!$R:$R,0)),"",INDEX('Výsledková listina'!$T:$T,MATCH(CONCATENATE(AU$4,$A11),'Výsledková listina'!$R:$R,0),1))</f>
      </c>
      <c r="AW11" s="4"/>
      <c r="AX11" s="53">
        <f t="shared" si="8"/>
      </c>
      <c r="AY11" s="73"/>
      <c r="AZ11" s="17">
        <f>IF(ISNA(MATCH(CONCATENATE(AZ$4,$A11),'Výsledková listina'!$R:$R,0)),"",INDEX('Výsledková listina'!$C:$C,MATCH(CONCATENATE(AZ$4,$A11),'Výsledková listina'!$R:$R,0),1))</f>
      </c>
      <c r="BA11" s="55">
        <f>IF(ISNA(MATCH(CONCATENATE(AZ$4,$A11),'Výsledková listina'!$R:$R,0)),"",INDEX('Výsledková listina'!$T:$T,MATCH(CONCATENATE(AZ$4,$A11),'Výsledková listina'!$R:$R,0),1))</f>
      </c>
      <c r="BB11" s="4"/>
      <c r="BC11" s="53">
        <f t="shared" si="9"/>
      </c>
      <c r="BD11" s="73"/>
      <c r="BE11" s="17">
        <f>IF(ISNA(MATCH(CONCATENATE(BE$4,$A11),'Výsledková listina'!$R:$R,0)),"",INDEX('Výsledková listina'!$C:$C,MATCH(CONCATENATE(BE$4,$A11),'Výsledková listina'!$R:$R,0),1))</f>
      </c>
      <c r="BF11" s="55">
        <f>IF(ISNA(MATCH(CONCATENATE(BE$4,$A11),'Výsledková listina'!$R:$R,0)),"",INDEX('Výsledková listina'!$T:$T,MATCH(CONCATENATE(BE$4,$A11),'Výsledková listina'!$R:$R,0),1))</f>
      </c>
      <c r="BG11" s="4"/>
      <c r="BH11" s="53">
        <f t="shared" si="10"/>
      </c>
      <c r="BI11" s="73"/>
      <c r="BJ11" s="17">
        <f>IF(ISNA(MATCH(CONCATENATE(BJ$4,$A11),'Výsledková listina'!$R:$R,0)),"",INDEX('Výsledková listina'!$C:$C,MATCH(CONCATENATE(BJ$4,$A11),'Výsledková listina'!$R:$R,0),1))</f>
      </c>
      <c r="BK11" s="55">
        <f>IF(ISNA(MATCH(CONCATENATE(BJ$4,$A11),'Výsledková listina'!$R:$R,0)),"",INDEX('Výsledková listina'!$T:$T,MATCH(CONCATENATE(BJ$4,$A11),'Výsledková listina'!$R:$R,0),1))</f>
      </c>
      <c r="BL11" s="4"/>
      <c r="BM11" s="53">
        <f t="shared" si="11"/>
      </c>
      <c r="BN11" s="73"/>
      <c r="BO11" s="17">
        <f>IF(ISNA(MATCH(CONCATENATE(BO$4,$A11),'Výsledková listina'!$R:$R,0)),"",INDEX('Výsledková listina'!$C:$C,MATCH(CONCATENATE(BO$4,$A11),'Výsledková listina'!$R:$R,0),1))</f>
      </c>
      <c r="BP11" s="55">
        <f>IF(ISNA(MATCH(CONCATENATE(BO$4,$A11),'Výsledková listina'!$R:$R,0)),"",INDEX('Výsledková listina'!$T:$T,MATCH(CONCATENATE(BO$4,$A11),'Výsledková listina'!$R:$R,0),1))</f>
      </c>
      <c r="BQ11" s="4"/>
      <c r="BR11" s="53">
        <f t="shared" si="12"/>
      </c>
      <c r="BS11" s="73"/>
      <c r="BT11" s="17">
        <f>IF(ISNA(MATCH(CONCATENATE(BT$4,$A11),'Výsledková listina'!$R:$R,0)),"",INDEX('Výsledková listina'!$C:$C,MATCH(CONCATENATE(BT$4,$A11),'Výsledková listina'!$R:$R,0),1))</f>
      </c>
      <c r="BU11" s="55">
        <f>IF(ISNA(MATCH(CONCATENATE(BT$4,$A11),'Výsledková listina'!$R:$R,0)),"",INDEX('Výsledková listina'!$T:$T,MATCH(CONCATENATE(BT$4,$A11),'Výsledková listina'!$R:$R,0),1))</f>
      </c>
      <c r="BV11" s="4"/>
      <c r="BW11" s="53">
        <f t="shared" si="13"/>
      </c>
      <c r="BX11" s="73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Hamouz Marek</v>
      </c>
      <c r="C12" s="55" t="str">
        <f>IF(ISNA(MATCH(CONCATENATE(B$4,$A12),'Výsledková listina'!$R:$R,0)),"",INDEX('Výsledková listina'!$T:$T,MATCH(CONCATENATE(B$4,$A12),'Výsledková listina'!$R:$R,0),1))</f>
        <v>Česká Lípa - MIX</v>
      </c>
      <c r="D12" s="4">
        <v>1113</v>
      </c>
      <c r="E12" s="53">
        <f t="shared" si="14"/>
        <v>8</v>
      </c>
      <c r="F12" s="73"/>
      <c r="G12" s="17" t="str">
        <f>IF(ISNA(MATCH(CONCATENATE(G$4,$A12),'Výsledková listina'!$R:$R,0)),"",INDEX('Výsledková listina'!$C:$C,MATCH(CONCATENATE(G$4,$A12),'Výsledková listina'!$R:$R,0),1))</f>
        <v>Ing. Kresl Tomáš</v>
      </c>
      <c r="H12" s="55" t="str">
        <f>IF(ISNA(MATCH(CONCATENATE(G$4,$A12),'Výsledková listina'!$R:$R,0)),"",INDEX('Výsledková listina'!$T:$T,MATCH(CONCATENATE(G$4,$A12),'Výsledková listina'!$R:$R,0),1))</f>
        <v>MO ČRS Štětí ,,A''</v>
      </c>
      <c r="I12" s="4">
        <v>8170</v>
      </c>
      <c r="J12" s="53">
        <f t="shared" si="0"/>
        <v>5</v>
      </c>
      <c r="K12" s="73"/>
      <c r="L12" s="17" t="str">
        <f>IF(ISNA(MATCH(CONCATENATE(L$4,$A12),'Výsledková listina'!$R:$R,0)),"",INDEX('Výsledková listina'!$C:$C,MATCH(CONCATENATE(L$4,$A12),'Výsledková listina'!$R:$R,0),1))</f>
        <v>Pekárek Stanislav</v>
      </c>
      <c r="M12" s="55" t="str">
        <f>IF(ISNA(MATCH(CONCATENATE(L$4,$A12),'Výsledková listina'!$R:$R,0)),"",INDEX('Výsledková listina'!$T:$T,MATCH(CONCATENATE(L$4,$A12),'Výsledková listina'!$R:$R,0),1))</f>
        <v>MO ČRS Louny</v>
      </c>
      <c r="N12" s="4">
        <v>3040</v>
      </c>
      <c r="O12" s="53">
        <f t="shared" si="1"/>
        <v>5</v>
      </c>
      <c r="P12" s="73"/>
      <c r="Q12" s="17">
        <f>IF(ISNA(MATCH(CONCATENATE(Q$4,$A12),'Výsledková listina'!$R:$R,0)),"",INDEX('Výsledková listina'!$C:$C,MATCH(CONCATENATE(Q$4,$A12),'Výsledková listina'!$R:$R,0),1))</f>
      </c>
      <c r="R12" s="55">
        <f>IF(ISNA(MATCH(CONCATENATE(Q$4,$A12),'Výsledková listina'!$R:$R,0)),"",INDEX('Výsledková listina'!$T:$T,MATCH(CONCATENATE(Q$4,$A12),'Výsledková listina'!$R:$R,0),1))</f>
      </c>
      <c r="S12" s="4"/>
      <c r="T12" s="53">
        <f t="shared" si="2"/>
      </c>
      <c r="U12" s="73"/>
      <c r="V12" s="17">
        <f>IF(ISNA(MATCH(CONCATENATE(V$4,$A12),'Výsledková listina'!$R:$R,0)),"",INDEX('Výsledková listina'!$C:$C,MATCH(CONCATENATE(V$4,$A12),'Výsledková listina'!$R:$R,0),1))</f>
      </c>
      <c r="W12" s="55">
        <f>IF(ISNA(MATCH(CONCATENATE(V$4,$A12),'Výsledková listina'!$R:$R,0)),"",INDEX('Výsledková listina'!$T:$T,MATCH(CONCATENATE(V$4,$A12),'Výsledková listina'!$R:$R,0),1))</f>
      </c>
      <c r="X12" s="4"/>
      <c r="Y12" s="53">
        <f t="shared" si="3"/>
      </c>
      <c r="Z12" s="73"/>
      <c r="AA12" s="17">
        <f>IF(ISNA(MATCH(CONCATENATE(AA$4,$A12),'Výsledková listina'!$R:$R,0)),"",INDEX('Výsledková listina'!$C:$C,MATCH(CONCATENATE(AA$4,$A12),'Výsledková listina'!$R:$R,0),1))</f>
      </c>
      <c r="AB12" s="55">
        <f>IF(ISNA(MATCH(CONCATENATE(AA$4,$A12),'Výsledková listina'!$R:$R,0)),"",INDEX('Výsledková listina'!$T:$T,MATCH(CONCATENATE(AA$4,$A12),'Výsledková listina'!$R:$R,0),1))</f>
      </c>
      <c r="AC12" s="4"/>
      <c r="AD12" s="53">
        <f t="shared" si="4"/>
      </c>
      <c r="AE12" s="73"/>
      <c r="AF12" s="17">
        <f>IF(ISNA(MATCH(CONCATENATE(AF$4,$A12),'Výsledková listina'!$R:$R,0)),"",INDEX('Výsledková listina'!$C:$C,MATCH(CONCATENATE(AF$4,$A12),'Výsledková listina'!$R:$R,0),1))</f>
      </c>
      <c r="AG12" s="55">
        <f>IF(ISNA(MATCH(CONCATENATE(AF$4,$A12),'Výsledková listina'!$R:$R,0)),"",INDEX('Výsledková listina'!$T:$T,MATCH(CONCATENATE(AF$4,$A12),'Výsledková listina'!$R:$R,0),1))</f>
      </c>
      <c r="AH12" s="4"/>
      <c r="AI12" s="53">
        <f t="shared" si="5"/>
      </c>
      <c r="AJ12" s="73"/>
      <c r="AK12" s="17">
        <f>IF(ISNA(MATCH(CONCATENATE(AK$4,$A12),'Výsledková listina'!$R:$R,0)),"",INDEX('Výsledková listina'!$C:$C,MATCH(CONCATENATE(AK$4,$A12),'Výsledková listina'!$R:$R,0),1))</f>
      </c>
      <c r="AL12" s="55">
        <f>IF(ISNA(MATCH(CONCATENATE(AK$4,$A12),'Výsledková listina'!$R:$R,0)),"",INDEX('Výsledková listina'!$T:$T,MATCH(CONCATENATE(AK$4,$A12),'Výsledková listina'!$R:$R,0),1))</f>
      </c>
      <c r="AM12" s="4"/>
      <c r="AN12" s="53">
        <f t="shared" si="6"/>
      </c>
      <c r="AO12" s="73"/>
      <c r="AP12" s="17">
        <f>IF(ISNA(MATCH(CONCATENATE(AP$4,$A12),'Výsledková listina'!$R:$R,0)),"",INDEX('Výsledková listina'!$C:$C,MATCH(CONCATENATE(AP$4,$A12),'Výsledková listina'!$R:$R,0),1))</f>
      </c>
      <c r="AQ12" s="55">
        <f>IF(ISNA(MATCH(CONCATENATE(AP$4,$A12),'Výsledková listina'!$R:$R,0)),"",INDEX('Výsledková listina'!$T:$T,MATCH(CONCATENATE(AP$4,$A12),'Výsledková listina'!$R:$R,0),1))</f>
      </c>
      <c r="AR12" s="4"/>
      <c r="AS12" s="53">
        <f t="shared" si="7"/>
      </c>
      <c r="AT12" s="73"/>
      <c r="AU12" s="17">
        <f>IF(ISNA(MATCH(CONCATENATE(AU$4,$A12),'Výsledková listina'!$R:$R,0)),"",INDEX('Výsledková listina'!$C:$C,MATCH(CONCATENATE(AU$4,$A12),'Výsledková listina'!$R:$R,0),1))</f>
      </c>
      <c r="AV12" s="55">
        <f>IF(ISNA(MATCH(CONCATENATE(AU$4,$A12),'Výsledková listina'!$R:$R,0)),"",INDEX('Výsledková listina'!$T:$T,MATCH(CONCATENATE(AU$4,$A12),'Výsledková listina'!$R:$R,0),1))</f>
      </c>
      <c r="AW12" s="4"/>
      <c r="AX12" s="53">
        <f t="shared" si="8"/>
      </c>
      <c r="AY12" s="73"/>
      <c r="AZ12" s="17">
        <f>IF(ISNA(MATCH(CONCATENATE(AZ$4,$A12),'Výsledková listina'!$R:$R,0)),"",INDEX('Výsledková listina'!$C:$C,MATCH(CONCATENATE(AZ$4,$A12),'Výsledková listina'!$R:$R,0),1))</f>
      </c>
      <c r="BA12" s="55">
        <f>IF(ISNA(MATCH(CONCATENATE(AZ$4,$A12),'Výsledková listina'!$R:$R,0)),"",INDEX('Výsledková listina'!$T:$T,MATCH(CONCATENATE(AZ$4,$A12),'Výsledková listina'!$R:$R,0),1))</f>
      </c>
      <c r="BB12" s="4"/>
      <c r="BC12" s="53">
        <f t="shared" si="9"/>
      </c>
      <c r="BD12" s="73"/>
      <c r="BE12" s="17">
        <f>IF(ISNA(MATCH(CONCATENATE(BE$4,$A12),'Výsledková listina'!$R:$R,0)),"",INDEX('Výsledková listina'!$C:$C,MATCH(CONCATENATE(BE$4,$A12),'Výsledková listina'!$R:$R,0),1))</f>
      </c>
      <c r="BF12" s="55">
        <f>IF(ISNA(MATCH(CONCATENATE(BE$4,$A12),'Výsledková listina'!$R:$R,0)),"",INDEX('Výsledková listina'!$T:$T,MATCH(CONCATENATE(BE$4,$A12),'Výsledková listina'!$R:$R,0),1))</f>
      </c>
      <c r="BG12" s="4"/>
      <c r="BH12" s="53">
        <f t="shared" si="10"/>
      </c>
      <c r="BI12" s="73"/>
      <c r="BJ12" s="17">
        <f>IF(ISNA(MATCH(CONCATENATE(BJ$4,$A12),'Výsledková listina'!$R:$R,0)),"",INDEX('Výsledková listina'!$C:$C,MATCH(CONCATENATE(BJ$4,$A12),'Výsledková listina'!$R:$R,0),1))</f>
      </c>
      <c r="BK12" s="55">
        <f>IF(ISNA(MATCH(CONCATENATE(BJ$4,$A12),'Výsledková listina'!$R:$R,0)),"",INDEX('Výsledková listina'!$T:$T,MATCH(CONCATENATE(BJ$4,$A12),'Výsledková listina'!$R:$R,0),1))</f>
      </c>
      <c r="BL12" s="4"/>
      <c r="BM12" s="53">
        <f t="shared" si="11"/>
      </c>
      <c r="BN12" s="73"/>
      <c r="BO12" s="17">
        <f>IF(ISNA(MATCH(CONCATENATE(BO$4,$A12),'Výsledková listina'!$R:$R,0)),"",INDEX('Výsledková listina'!$C:$C,MATCH(CONCATENATE(BO$4,$A12),'Výsledková listina'!$R:$R,0),1))</f>
      </c>
      <c r="BP12" s="55">
        <f>IF(ISNA(MATCH(CONCATENATE(BO$4,$A12),'Výsledková listina'!$R:$R,0)),"",INDEX('Výsledková listina'!$T:$T,MATCH(CONCATENATE(BO$4,$A12),'Výsledková listina'!$R:$R,0),1))</f>
      </c>
      <c r="BQ12" s="4"/>
      <c r="BR12" s="53">
        <f t="shared" si="12"/>
      </c>
      <c r="BS12" s="73"/>
      <c r="BT12" s="17">
        <f>IF(ISNA(MATCH(CONCATENATE(BT$4,$A12),'Výsledková listina'!$R:$R,0)),"",INDEX('Výsledková listina'!$C:$C,MATCH(CONCATENATE(BT$4,$A12),'Výsledková listina'!$R:$R,0),1))</f>
      </c>
      <c r="BU12" s="55">
        <f>IF(ISNA(MATCH(CONCATENATE(BT$4,$A12),'Výsledková listina'!$R:$R,0)),"",INDEX('Výsledková listina'!$T:$T,MATCH(CONCATENATE(BT$4,$A12),'Výsledková listina'!$R:$R,0),1))</f>
      </c>
      <c r="BV12" s="4"/>
      <c r="BW12" s="53">
        <f t="shared" si="13"/>
      </c>
      <c r="BX12" s="73"/>
    </row>
    <row r="13" spans="1:76" s="10" customFormat="1" ht="34.5" customHeight="1">
      <c r="A13" s="5">
        <v>8</v>
      </c>
      <c r="B13" s="17" t="str">
        <f>IF(ISNA(MATCH(CONCATENATE(B$4,$A13),'Výsledková listina'!$R:$R,0)),"",INDEX('Výsledková listina'!$C:$C,MATCH(CONCATENATE(B$4,$A13),'Výsledková listina'!$R:$R,0),1))</f>
        <v>Kadeřábek Jaroslav</v>
      </c>
      <c r="C13" s="55" t="str">
        <f>IF(ISNA(MATCH(CONCATENATE(B$4,$A13),'Výsledková listina'!$R:$R,0)),"",INDEX('Výsledková listina'!$T:$T,MATCH(CONCATENATE(B$4,$A13),'Výsledková listina'!$R:$R,0),1))</f>
        <v>MO ČRS Štětí ,,A''</v>
      </c>
      <c r="D13" s="4">
        <v>9960</v>
      </c>
      <c r="E13" s="53">
        <f t="shared" si="14"/>
        <v>3</v>
      </c>
      <c r="F13" s="73"/>
      <c r="G13" s="17" t="str">
        <f>IF(ISNA(MATCH(CONCATENATE(G$4,$A13),'Výsledková listina'!$R:$R,0)),"",INDEX('Výsledková listina'!$C:$C,MATCH(CONCATENATE(G$4,$A13),'Výsledková listina'!$R:$R,0),1))</f>
        <v>Dvořák Miloslav</v>
      </c>
      <c r="H13" s="55" t="str">
        <f>IF(ISNA(MATCH(CONCATENATE(G$4,$A13),'Výsledková listina'!$R:$R,0)),"",INDEX('Výsledková listina'!$T:$T,MATCH(CONCATENATE(G$4,$A13),'Výsledková listina'!$R:$R,0),1))</f>
        <v>Česká Lípa - MIX</v>
      </c>
      <c r="I13" s="4">
        <v>12700</v>
      </c>
      <c r="J13" s="53">
        <f t="shared" si="0"/>
        <v>1</v>
      </c>
      <c r="K13" s="73"/>
      <c r="L13" s="17" t="str">
        <f>IF(ISNA(MATCH(CONCATENATE(L$4,$A13),'Výsledková listina'!$R:$R,0)),"",INDEX('Výsledková listina'!$C:$C,MATCH(CONCATENATE(L$4,$A13),'Výsledková listina'!$R:$R,0),1))</f>
        <v>Sita Bohuslav</v>
      </c>
      <c r="M13" s="55" t="str">
        <f>IF(ISNA(MATCH(CONCATENATE(L$4,$A13),'Výsledková listina'!$R:$R,0)),"",INDEX('Výsledková listina'!$T:$T,MATCH(CONCATENATE(L$4,$A13),'Výsledková listina'!$R:$R,0),1))</f>
        <v>MIX2</v>
      </c>
      <c r="N13" s="4">
        <v>15090</v>
      </c>
      <c r="O13" s="53">
        <f t="shared" si="1"/>
        <v>1</v>
      </c>
      <c r="P13" s="73"/>
      <c r="Q13" s="17">
        <f>IF(ISNA(MATCH(CONCATENATE(Q$4,$A13),'Výsledková listina'!$R:$R,0)),"",INDEX('Výsledková listina'!$C:$C,MATCH(CONCATENATE(Q$4,$A13),'Výsledková listina'!$R:$R,0),1))</f>
      </c>
      <c r="R13" s="55">
        <f>IF(ISNA(MATCH(CONCATENATE(Q$4,$A13),'Výsledková listina'!$R:$R,0)),"",INDEX('Výsledková listina'!$T:$T,MATCH(CONCATENATE(Q$4,$A13),'Výsledková listina'!$R:$R,0),1))</f>
      </c>
      <c r="S13" s="4"/>
      <c r="T13" s="53">
        <f t="shared" si="2"/>
      </c>
      <c r="U13" s="73"/>
      <c r="V13" s="17">
        <f>IF(ISNA(MATCH(CONCATENATE(V$4,$A13),'Výsledková listina'!$R:$R,0)),"",INDEX('Výsledková listina'!$C:$C,MATCH(CONCATENATE(V$4,$A13),'Výsledková listina'!$R:$R,0),1))</f>
      </c>
      <c r="W13" s="55">
        <f>IF(ISNA(MATCH(CONCATENATE(V$4,$A13),'Výsledková listina'!$R:$R,0)),"",INDEX('Výsledková listina'!$T:$T,MATCH(CONCATENATE(V$4,$A13),'Výsledková listina'!$R:$R,0),1))</f>
      </c>
      <c r="X13" s="4"/>
      <c r="Y13" s="53">
        <f t="shared" si="3"/>
      </c>
      <c r="Z13" s="73"/>
      <c r="AA13" s="17">
        <f>IF(ISNA(MATCH(CONCATENATE(AA$4,$A13),'Výsledková listina'!$R:$R,0)),"",INDEX('Výsledková listina'!$C:$C,MATCH(CONCATENATE(AA$4,$A13),'Výsledková listina'!$R:$R,0),1))</f>
      </c>
      <c r="AB13" s="55">
        <f>IF(ISNA(MATCH(CONCATENATE(AA$4,$A13),'Výsledková listina'!$R:$R,0)),"",INDEX('Výsledková listina'!$T:$T,MATCH(CONCATENATE(AA$4,$A13),'Výsledková listina'!$R:$R,0),1))</f>
      </c>
      <c r="AC13" s="4"/>
      <c r="AD13" s="53">
        <f t="shared" si="4"/>
      </c>
      <c r="AE13" s="73"/>
      <c r="AF13" s="17">
        <f>IF(ISNA(MATCH(CONCATENATE(AF$4,$A13),'Výsledková listina'!$R:$R,0)),"",INDEX('Výsledková listina'!$C:$C,MATCH(CONCATENATE(AF$4,$A13),'Výsledková listina'!$R:$R,0),1))</f>
      </c>
      <c r="AG13" s="55">
        <f>IF(ISNA(MATCH(CONCATENATE(AF$4,$A13),'Výsledková listina'!$R:$R,0)),"",INDEX('Výsledková listina'!$T:$T,MATCH(CONCATENATE(AF$4,$A13),'Výsledková listina'!$R:$R,0),1))</f>
      </c>
      <c r="AH13" s="4"/>
      <c r="AI13" s="53">
        <f t="shared" si="5"/>
      </c>
      <c r="AJ13" s="73"/>
      <c r="AK13" s="17">
        <f>IF(ISNA(MATCH(CONCATENATE(AK$4,$A13),'Výsledková listina'!$R:$R,0)),"",INDEX('Výsledková listina'!$C:$C,MATCH(CONCATENATE(AK$4,$A13),'Výsledková listina'!$R:$R,0),1))</f>
      </c>
      <c r="AL13" s="55">
        <f>IF(ISNA(MATCH(CONCATENATE(AK$4,$A13),'Výsledková listina'!$R:$R,0)),"",INDEX('Výsledková listina'!$T:$T,MATCH(CONCATENATE(AK$4,$A13),'Výsledková listina'!$R:$R,0),1))</f>
      </c>
      <c r="AM13" s="4"/>
      <c r="AN13" s="53">
        <f t="shared" si="6"/>
      </c>
      <c r="AO13" s="73"/>
      <c r="AP13" s="17">
        <f>IF(ISNA(MATCH(CONCATENATE(AP$4,$A13),'Výsledková listina'!$R:$R,0)),"",INDEX('Výsledková listina'!$C:$C,MATCH(CONCATENATE(AP$4,$A13),'Výsledková listina'!$R:$R,0),1))</f>
      </c>
      <c r="AQ13" s="55">
        <f>IF(ISNA(MATCH(CONCATENATE(AP$4,$A13),'Výsledková listina'!$R:$R,0)),"",INDEX('Výsledková listina'!$T:$T,MATCH(CONCATENATE(AP$4,$A13),'Výsledková listina'!$R:$R,0),1))</f>
      </c>
      <c r="AR13" s="4"/>
      <c r="AS13" s="53">
        <f t="shared" si="7"/>
      </c>
      <c r="AT13" s="73"/>
      <c r="AU13" s="17">
        <f>IF(ISNA(MATCH(CONCATENATE(AU$4,$A13),'Výsledková listina'!$R:$R,0)),"",INDEX('Výsledková listina'!$C:$C,MATCH(CONCATENATE(AU$4,$A13),'Výsledková listina'!$R:$R,0),1))</f>
      </c>
      <c r="AV13" s="55">
        <f>IF(ISNA(MATCH(CONCATENATE(AU$4,$A13),'Výsledková listina'!$R:$R,0)),"",INDEX('Výsledková listina'!$T:$T,MATCH(CONCATENATE(AU$4,$A13),'Výsledková listina'!$R:$R,0),1))</f>
      </c>
      <c r="AW13" s="4"/>
      <c r="AX13" s="53">
        <f t="shared" si="8"/>
      </c>
      <c r="AY13" s="73"/>
      <c r="AZ13" s="17">
        <f>IF(ISNA(MATCH(CONCATENATE(AZ$4,$A13),'Výsledková listina'!$R:$R,0)),"",INDEX('Výsledková listina'!$C:$C,MATCH(CONCATENATE(AZ$4,$A13),'Výsledková listina'!$R:$R,0),1))</f>
      </c>
      <c r="BA13" s="55">
        <f>IF(ISNA(MATCH(CONCATENATE(AZ$4,$A13),'Výsledková listina'!$R:$R,0)),"",INDEX('Výsledková listina'!$T:$T,MATCH(CONCATENATE(AZ$4,$A13),'Výsledková listina'!$R:$R,0),1))</f>
      </c>
      <c r="BB13" s="4"/>
      <c r="BC13" s="53">
        <f t="shared" si="9"/>
      </c>
      <c r="BD13" s="73"/>
      <c r="BE13" s="17">
        <f>IF(ISNA(MATCH(CONCATENATE(BE$4,$A13),'Výsledková listina'!$R:$R,0)),"",INDEX('Výsledková listina'!$C:$C,MATCH(CONCATENATE(BE$4,$A13),'Výsledková listina'!$R:$R,0),1))</f>
      </c>
      <c r="BF13" s="55">
        <f>IF(ISNA(MATCH(CONCATENATE(BE$4,$A13),'Výsledková listina'!$R:$R,0)),"",INDEX('Výsledková listina'!$T:$T,MATCH(CONCATENATE(BE$4,$A13),'Výsledková listina'!$R:$R,0),1))</f>
      </c>
      <c r="BG13" s="4"/>
      <c r="BH13" s="53">
        <f t="shared" si="10"/>
      </c>
      <c r="BI13" s="73"/>
      <c r="BJ13" s="17">
        <f>IF(ISNA(MATCH(CONCATENATE(BJ$4,$A13),'Výsledková listina'!$R:$R,0)),"",INDEX('Výsledková listina'!$C:$C,MATCH(CONCATENATE(BJ$4,$A13),'Výsledková listina'!$R:$R,0),1))</f>
      </c>
      <c r="BK13" s="55">
        <f>IF(ISNA(MATCH(CONCATENATE(BJ$4,$A13),'Výsledková listina'!$R:$R,0)),"",INDEX('Výsledková listina'!$T:$T,MATCH(CONCATENATE(BJ$4,$A13),'Výsledková listina'!$R:$R,0),1))</f>
      </c>
      <c r="BL13" s="4"/>
      <c r="BM13" s="53">
        <f t="shared" si="11"/>
      </c>
      <c r="BN13" s="73"/>
      <c r="BO13" s="17">
        <f>IF(ISNA(MATCH(CONCATENATE(BO$4,$A13),'Výsledková listina'!$R:$R,0)),"",INDEX('Výsledková listina'!$C:$C,MATCH(CONCATENATE(BO$4,$A13),'Výsledková listina'!$R:$R,0),1))</f>
      </c>
      <c r="BP13" s="55">
        <f>IF(ISNA(MATCH(CONCATENATE(BO$4,$A13),'Výsledková listina'!$R:$R,0)),"",INDEX('Výsledková listina'!$T:$T,MATCH(CONCATENATE(BO$4,$A13),'Výsledková listina'!$R:$R,0),1))</f>
      </c>
      <c r="BQ13" s="4"/>
      <c r="BR13" s="53">
        <f t="shared" si="12"/>
      </c>
      <c r="BS13" s="73"/>
      <c r="BT13" s="17">
        <f>IF(ISNA(MATCH(CONCATENATE(BT$4,$A13),'Výsledková listina'!$R:$R,0)),"",INDEX('Výsledková listina'!$C:$C,MATCH(CONCATENATE(BT$4,$A13),'Výsledková listina'!$R:$R,0),1))</f>
      </c>
      <c r="BU13" s="55">
        <f>IF(ISNA(MATCH(CONCATENATE(BT$4,$A13),'Výsledková listina'!$R:$R,0)),"",INDEX('Výsledková listina'!$T:$T,MATCH(CONCATENATE(BT$4,$A13),'Výsledková listina'!$R:$R,0),1))</f>
      </c>
      <c r="BV13" s="4"/>
      <c r="BW13" s="53">
        <f t="shared" si="13"/>
      </c>
      <c r="BX13" s="73"/>
    </row>
    <row r="14" spans="1:76" s="10" customFormat="1" ht="34.5" customHeight="1">
      <c r="A14" s="5">
        <v>9</v>
      </c>
      <c r="B14" s="17" t="str">
        <f>IF(ISNA(MATCH(CONCATENATE(B$4,$A14),'Výsledková listina'!$R:$R,0)),"",INDEX('Výsledková listina'!$C:$C,MATCH(CONCATENATE(B$4,$A14),'Výsledková listina'!$R:$R,0),1))</f>
        <v>Richter Jiří</v>
      </c>
      <c r="C14" s="55" t="str">
        <f>IF(ISNA(MATCH(CONCATENATE(B$4,$A14),'Výsledková listina'!$R:$R,0)),"",INDEX('Výsledková listina'!$T:$T,MATCH(CONCATENATE(B$4,$A14),'Výsledková listina'!$R:$R,0),1))</f>
        <v>Chrastava mix Štětí</v>
      </c>
      <c r="D14" s="4">
        <v>660</v>
      </c>
      <c r="E14" s="53">
        <f t="shared" si="14"/>
        <v>9</v>
      </c>
      <c r="F14" s="73"/>
      <c r="G14" s="17" t="str">
        <f>IF(ISNA(MATCH(CONCATENATE(G$4,$A14),'Výsledková listina'!$R:$R,0)),"",INDEX('Výsledková listina'!$C:$C,MATCH(CONCATENATE(G$4,$A14),'Výsledková listina'!$R:$R,0),1))</f>
        <v>Petráček Ota</v>
      </c>
      <c r="H14" s="55" t="str">
        <f>IF(ISNA(MATCH(CONCATENATE(G$4,$A14),'Výsledková listina'!$R:$R,0)),"",INDEX('Výsledková listina'!$T:$T,MATCH(CONCATENATE(G$4,$A14),'Výsledková listina'!$R:$R,0),1))</f>
        <v>DRS Liběchov</v>
      </c>
      <c r="I14" s="4">
        <v>5020</v>
      </c>
      <c r="J14" s="53">
        <f t="shared" si="0"/>
        <v>7</v>
      </c>
      <c r="K14" s="73"/>
      <c r="L14" s="17" t="str">
        <f>IF(ISNA(MATCH(CONCATENATE(L$4,$A14),'Výsledková listina'!$R:$R,0)),"",INDEX('Výsledková listina'!$C:$C,MATCH(CONCATENATE(L$4,$A14),'Výsledková listina'!$R:$R,0),1))</f>
        <v>Turek Michal </v>
      </c>
      <c r="M14" s="55" t="str">
        <f>IF(ISNA(MATCH(CONCATENATE(L$4,$A14),'Výsledková listina'!$R:$R,0)),"",INDEX('Výsledková listina'!$T:$T,MATCH(CONCATENATE(L$4,$A14),'Výsledková listina'!$R:$R,0),1))</f>
        <v>MO ČRS Štětí ,,B''</v>
      </c>
      <c r="N14" s="4">
        <v>4460</v>
      </c>
      <c r="O14" s="53">
        <f t="shared" si="1"/>
        <v>3</v>
      </c>
      <c r="P14" s="73"/>
      <c r="Q14" s="17">
        <f>IF(ISNA(MATCH(CONCATENATE(Q$4,$A14),'Výsledková listina'!$R:$R,0)),"",INDEX('Výsledková listina'!$C:$C,MATCH(CONCATENATE(Q$4,$A14),'Výsledková listina'!$R:$R,0),1))</f>
      </c>
      <c r="R14" s="55">
        <f>IF(ISNA(MATCH(CONCATENATE(Q$4,$A14),'Výsledková listina'!$R:$R,0)),"",INDEX('Výsledková listina'!$T:$T,MATCH(CONCATENATE(Q$4,$A14),'Výsledková listina'!$R:$R,0),1))</f>
      </c>
      <c r="S14" s="4"/>
      <c r="T14" s="53">
        <f t="shared" si="2"/>
      </c>
      <c r="U14" s="73"/>
      <c r="V14" s="17">
        <f>IF(ISNA(MATCH(CONCATENATE(V$4,$A14),'Výsledková listina'!$R:$R,0)),"",INDEX('Výsledková listina'!$C:$C,MATCH(CONCATENATE(V$4,$A14),'Výsledková listina'!$R:$R,0),1))</f>
      </c>
      <c r="W14" s="55">
        <f>IF(ISNA(MATCH(CONCATENATE(V$4,$A14),'Výsledková listina'!$R:$R,0)),"",INDEX('Výsledková listina'!$T:$T,MATCH(CONCATENATE(V$4,$A14),'Výsledková listina'!$R:$R,0),1))</f>
      </c>
      <c r="X14" s="4"/>
      <c r="Y14" s="53">
        <f t="shared" si="3"/>
      </c>
      <c r="Z14" s="73"/>
      <c r="AA14" s="17">
        <f>IF(ISNA(MATCH(CONCATENATE(AA$4,$A14),'Výsledková listina'!$R:$R,0)),"",INDEX('Výsledková listina'!$C:$C,MATCH(CONCATENATE(AA$4,$A14),'Výsledková listina'!$R:$R,0),1))</f>
      </c>
      <c r="AB14" s="55">
        <f>IF(ISNA(MATCH(CONCATENATE(AA$4,$A14),'Výsledková listina'!$R:$R,0)),"",INDEX('Výsledková listina'!$T:$T,MATCH(CONCATENATE(AA$4,$A14),'Výsledková listina'!$R:$R,0),1))</f>
      </c>
      <c r="AC14" s="4"/>
      <c r="AD14" s="53">
        <f t="shared" si="4"/>
      </c>
      <c r="AE14" s="73"/>
      <c r="AF14" s="17">
        <f>IF(ISNA(MATCH(CONCATENATE(AF$4,$A14),'Výsledková listina'!$R:$R,0)),"",INDEX('Výsledková listina'!$C:$C,MATCH(CONCATENATE(AF$4,$A14),'Výsledková listina'!$R:$R,0),1))</f>
      </c>
      <c r="AG14" s="55">
        <f>IF(ISNA(MATCH(CONCATENATE(AF$4,$A14),'Výsledková listina'!$R:$R,0)),"",INDEX('Výsledková listina'!$T:$T,MATCH(CONCATENATE(AF$4,$A14),'Výsledková listina'!$R:$R,0),1))</f>
      </c>
      <c r="AH14" s="4"/>
      <c r="AI14" s="53">
        <f t="shared" si="5"/>
      </c>
      <c r="AJ14" s="73"/>
      <c r="AK14" s="17">
        <f>IF(ISNA(MATCH(CONCATENATE(AK$4,$A14),'Výsledková listina'!$R:$R,0)),"",INDEX('Výsledková listina'!$C:$C,MATCH(CONCATENATE(AK$4,$A14),'Výsledková listina'!$R:$R,0),1))</f>
      </c>
      <c r="AL14" s="55">
        <f>IF(ISNA(MATCH(CONCATENATE(AK$4,$A14),'Výsledková listina'!$R:$R,0)),"",INDEX('Výsledková listina'!$T:$T,MATCH(CONCATENATE(AK$4,$A14),'Výsledková listina'!$R:$R,0),1))</f>
      </c>
      <c r="AM14" s="4"/>
      <c r="AN14" s="53">
        <f t="shared" si="6"/>
      </c>
      <c r="AO14" s="73"/>
      <c r="AP14" s="17">
        <f>IF(ISNA(MATCH(CONCATENATE(AP$4,$A14),'Výsledková listina'!$R:$R,0)),"",INDEX('Výsledková listina'!$C:$C,MATCH(CONCATENATE(AP$4,$A14),'Výsledková listina'!$R:$R,0),1))</f>
      </c>
      <c r="AQ14" s="55">
        <f>IF(ISNA(MATCH(CONCATENATE(AP$4,$A14),'Výsledková listina'!$R:$R,0)),"",INDEX('Výsledková listina'!$T:$T,MATCH(CONCATENATE(AP$4,$A14),'Výsledková listina'!$R:$R,0),1))</f>
      </c>
      <c r="AR14" s="4"/>
      <c r="AS14" s="53">
        <f t="shared" si="7"/>
      </c>
      <c r="AT14" s="73"/>
      <c r="AU14" s="17">
        <f>IF(ISNA(MATCH(CONCATENATE(AU$4,$A14),'Výsledková listina'!$R:$R,0)),"",INDEX('Výsledková listina'!$C:$C,MATCH(CONCATENATE(AU$4,$A14),'Výsledková listina'!$R:$R,0),1))</f>
      </c>
      <c r="AV14" s="55">
        <f>IF(ISNA(MATCH(CONCATENATE(AU$4,$A14),'Výsledková listina'!$R:$R,0)),"",INDEX('Výsledková listina'!$T:$T,MATCH(CONCATENATE(AU$4,$A14),'Výsledková listina'!$R:$R,0),1))</f>
      </c>
      <c r="AW14" s="4"/>
      <c r="AX14" s="53">
        <f t="shared" si="8"/>
      </c>
      <c r="AY14" s="73"/>
      <c r="AZ14" s="17">
        <f>IF(ISNA(MATCH(CONCATENATE(AZ$4,$A14),'Výsledková listina'!$R:$R,0)),"",INDEX('Výsledková listina'!$C:$C,MATCH(CONCATENATE(AZ$4,$A14),'Výsledková listina'!$R:$R,0),1))</f>
      </c>
      <c r="BA14" s="55">
        <f>IF(ISNA(MATCH(CONCATENATE(AZ$4,$A14),'Výsledková listina'!$R:$R,0)),"",INDEX('Výsledková listina'!$T:$T,MATCH(CONCATENATE(AZ$4,$A14),'Výsledková listina'!$R:$R,0),1))</f>
      </c>
      <c r="BB14" s="4"/>
      <c r="BC14" s="53">
        <f t="shared" si="9"/>
      </c>
      <c r="BD14" s="73"/>
      <c r="BE14" s="17">
        <f>IF(ISNA(MATCH(CONCATENATE(BE$4,$A14),'Výsledková listina'!$R:$R,0)),"",INDEX('Výsledková listina'!$C:$C,MATCH(CONCATENATE(BE$4,$A14),'Výsledková listina'!$R:$R,0),1))</f>
      </c>
      <c r="BF14" s="55">
        <f>IF(ISNA(MATCH(CONCATENATE(BE$4,$A14),'Výsledková listina'!$R:$R,0)),"",INDEX('Výsledková listina'!$T:$T,MATCH(CONCATENATE(BE$4,$A14),'Výsledková listina'!$R:$R,0),1))</f>
      </c>
      <c r="BG14" s="4"/>
      <c r="BH14" s="53">
        <f t="shared" si="10"/>
      </c>
      <c r="BI14" s="73"/>
      <c r="BJ14" s="17">
        <f>IF(ISNA(MATCH(CONCATENATE(BJ$4,$A14),'Výsledková listina'!$R:$R,0)),"",INDEX('Výsledková listina'!$C:$C,MATCH(CONCATENATE(BJ$4,$A14),'Výsledková listina'!$R:$R,0),1))</f>
      </c>
      <c r="BK14" s="55">
        <f>IF(ISNA(MATCH(CONCATENATE(BJ$4,$A14),'Výsledková listina'!$R:$R,0)),"",INDEX('Výsledková listina'!$T:$T,MATCH(CONCATENATE(BJ$4,$A14),'Výsledková listina'!$R:$R,0),1))</f>
      </c>
      <c r="BL14" s="4"/>
      <c r="BM14" s="53">
        <f t="shared" si="11"/>
      </c>
      <c r="BN14" s="73"/>
      <c r="BO14" s="17">
        <f>IF(ISNA(MATCH(CONCATENATE(BO$4,$A14),'Výsledková listina'!$R:$R,0)),"",INDEX('Výsledková listina'!$C:$C,MATCH(CONCATENATE(BO$4,$A14),'Výsledková listina'!$R:$R,0),1))</f>
      </c>
      <c r="BP14" s="55">
        <f>IF(ISNA(MATCH(CONCATENATE(BO$4,$A14),'Výsledková listina'!$R:$R,0)),"",INDEX('Výsledková listina'!$T:$T,MATCH(CONCATENATE(BO$4,$A14),'Výsledková listina'!$R:$R,0),1))</f>
      </c>
      <c r="BQ14" s="4"/>
      <c r="BR14" s="53">
        <f t="shared" si="12"/>
      </c>
      <c r="BS14" s="73"/>
      <c r="BT14" s="17">
        <f>IF(ISNA(MATCH(CONCATENATE(BT$4,$A14),'Výsledková listina'!$R:$R,0)),"",INDEX('Výsledková listina'!$C:$C,MATCH(CONCATENATE(BT$4,$A14),'Výsledková listina'!$R:$R,0),1))</f>
      </c>
      <c r="BU14" s="55">
        <f>IF(ISNA(MATCH(CONCATENATE(BT$4,$A14),'Výsledková listina'!$R:$R,0)),"",INDEX('Výsledková listina'!$T:$T,MATCH(CONCATENATE(BT$4,$A14),'Výsledková listina'!$R:$R,0),1))</f>
      </c>
      <c r="BV14" s="4"/>
      <c r="BW14" s="53">
        <f t="shared" si="13"/>
      </c>
      <c r="BX14" s="73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5">
        <f>IF(ISNA(MATCH(CONCATENATE(B$4,$A15),'Výsledková listina'!$R:$R,0)),"",INDEX('Výsledková listina'!$T:$T,MATCH(CONCATENATE(B$4,$A15),'Výsledková listina'!$R:$R,0),1))</f>
      </c>
      <c r="D15" s="4"/>
      <c r="E15" s="53">
        <f t="shared" si="14"/>
      </c>
      <c r="F15" s="73"/>
      <c r="G15" s="17">
        <f>IF(ISNA(MATCH(CONCATENATE(G$4,$A15),'Výsledková listina'!$R:$R,0)),"",INDEX('Výsledková listina'!$C:$C,MATCH(CONCATENATE(G$4,$A15),'Výsledková listina'!$R:$R,0),1))</f>
      </c>
      <c r="H15" s="55">
        <f>IF(ISNA(MATCH(CONCATENATE(G$4,$A15),'Výsledková listina'!$R:$R,0)),"",INDEX('Výsledková listina'!$T:$T,MATCH(CONCATENATE(G$4,$A15),'Výsledková listina'!$R:$R,0),1))</f>
      </c>
      <c r="I15" s="4"/>
      <c r="J15" s="53">
        <f t="shared" si="0"/>
      </c>
      <c r="K15" s="73"/>
      <c r="L15" s="17">
        <f>IF(ISNA(MATCH(CONCATENATE(L$4,$A15),'Výsledková listina'!$R:$R,0)),"",INDEX('Výsledková listina'!$C:$C,MATCH(CONCATENATE(L$4,$A15),'Výsledková listina'!$R:$R,0),1))</f>
      </c>
      <c r="M15" s="55">
        <f>IF(ISNA(MATCH(CONCATENATE(L$4,$A15),'Výsledková listina'!$R:$R,0)),"",INDEX('Výsledková listina'!$T:$T,MATCH(CONCATENATE(L$4,$A15),'Výsledková listina'!$R:$R,0),1))</f>
      </c>
      <c r="N15" s="4"/>
      <c r="O15" s="53">
        <f t="shared" si="1"/>
      </c>
      <c r="P15" s="73"/>
      <c r="Q15" s="17">
        <f>IF(ISNA(MATCH(CONCATENATE(Q$4,$A15),'Výsledková listina'!$R:$R,0)),"",INDEX('Výsledková listina'!$C:$C,MATCH(CONCATENATE(Q$4,$A15),'Výsledková listina'!$R:$R,0),1))</f>
      </c>
      <c r="R15" s="55">
        <f>IF(ISNA(MATCH(CONCATENATE(Q$4,$A15),'Výsledková listina'!$R:$R,0)),"",INDEX('Výsledková listina'!$T:$T,MATCH(CONCATENATE(Q$4,$A15),'Výsledková listina'!$R:$R,0),1))</f>
      </c>
      <c r="S15" s="4"/>
      <c r="T15" s="53">
        <f t="shared" si="2"/>
      </c>
      <c r="U15" s="73"/>
      <c r="V15" s="17">
        <f>IF(ISNA(MATCH(CONCATENATE(V$4,$A15),'Výsledková listina'!$R:$R,0)),"",INDEX('Výsledková listina'!$C:$C,MATCH(CONCATENATE(V$4,$A15),'Výsledková listina'!$R:$R,0),1))</f>
      </c>
      <c r="W15" s="55">
        <f>IF(ISNA(MATCH(CONCATENATE(V$4,$A15),'Výsledková listina'!$R:$R,0)),"",INDEX('Výsledková listina'!$T:$T,MATCH(CONCATENATE(V$4,$A15),'Výsledková listina'!$R:$R,0),1))</f>
      </c>
      <c r="X15" s="4"/>
      <c r="Y15" s="53">
        <f t="shared" si="3"/>
      </c>
      <c r="Z15" s="73"/>
      <c r="AA15" s="17">
        <f>IF(ISNA(MATCH(CONCATENATE(AA$4,$A15),'Výsledková listina'!$R:$R,0)),"",INDEX('Výsledková listina'!$C:$C,MATCH(CONCATENATE(AA$4,$A15),'Výsledková listina'!$R:$R,0),1))</f>
      </c>
      <c r="AB15" s="55">
        <f>IF(ISNA(MATCH(CONCATENATE(AA$4,$A15),'Výsledková listina'!$R:$R,0)),"",INDEX('Výsledková listina'!$T:$T,MATCH(CONCATENATE(AA$4,$A15),'Výsledková listina'!$R:$R,0),1))</f>
      </c>
      <c r="AC15" s="4"/>
      <c r="AD15" s="53">
        <f t="shared" si="4"/>
      </c>
      <c r="AE15" s="73"/>
      <c r="AF15" s="17">
        <f>IF(ISNA(MATCH(CONCATENATE(AF$4,$A15),'Výsledková listina'!$R:$R,0)),"",INDEX('Výsledková listina'!$C:$C,MATCH(CONCATENATE(AF$4,$A15),'Výsledková listina'!$R:$R,0),1))</f>
      </c>
      <c r="AG15" s="55">
        <f>IF(ISNA(MATCH(CONCATENATE(AF$4,$A15),'Výsledková listina'!$R:$R,0)),"",INDEX('Výsledková listina'!$T:$T,MATCH(CONCATENATE(AF$4,$A15),'Výsledková listina'!$R:$R,0),1))</f>
      </c>
      <c r="AH15" s="4"/>
      <c r="AI15" s="53">
        <f t="shared" si="5"/>
      </c>
      <c r="AJ15" s="73"/>
      <c r="AK15" s="17">
        <f>IF(ISNA(MATCH(CONCATENATE(AK$4,$A15),'Výsledková listina'!$R:$R,0)),"",INDEX('Výsledková listina'!$C:$C,MATCH(CONCATENATE(AK$4,$A15),'Výsledková listina'!$R:$R,0),1))</f>
      </c>
      <c r="AL15" s="55">
        <f>IF(ISNA(MATCH(CONCATENATE(AK$4,$A15),'Výsledková listina'!$R:$R,0)),"",INDEX('Výsledková listina'!$T:$T,MATCH(CONCATENATE(AK$4,$A15),'Výsledková listina'!$R:$R,0),1))</f>
      </c>
      <c r="AM15" s="4"/>
      <c r="AN15" s="53">
        <f t="shared" si="6"/>
      </c>
      <c r="AO15" s="73"/>
      <c r="AP15" s="17">
        <f>IF(ISNA(MATCH(CONCATENATE(AP$4,$A15),'Výsledková listina'!$R:$R,0)),"",INDEX('Výsledková listina'!$C:$C,MATCH(CONCATENATE(AP$4,$A15),'Výsledková listina'!$R:$R,0),1))</f>
      </c>
      <c r="AQ15" s="55">
        <f>IF(ISNA(MATCH(CONCATENATE(AP$4,$A15),'Výsledková listina'!$R:$R,0)),"",INDEX('Výsledková listina'!$T:$T,MATCH(CONCATENATE(AP$4,$A15),'Výsledková listina'!$R:$R,0),1))</f>
      </c>
      <c r="AR15" s="4"/>
      <c r="AS15" s="53">
        <f t="shared" si="7"/>
      </c>
      <c r="AT15" s="73"/>
      <c r="AU15" s="17">
        <f>IF(ISNA(MATCH(CONCATENATE(AU$4,$A15),'Výsledková listina'!$R:$R,0)),"",INDEX('Výsledková listina'!$C:$C,MATCH(CONCATENATE(AU$4,$A15),'Výsledková listina'!$R:$R,0),1))</f>
      </c>
      <c r="AV15" s="55">
        <f>IF(ISNA(MATCH(CONCATENATE(AU$4,$A15),'Výsledková listina'!$R:$R,0)),"",INDEX('Výsledková listina'!$T:$T,MATCH(CONCATENATE(AU$4,$A15),'Výsledková listina'!$R:$R,0),1))</f>
      </c>
      <c r="AW15" s="4"/>
      <c r="AX15" s="53">
        <f t="shared" si="8"/>
      </c>
      <c r="AY15" s="73"/>
      <c r="AZ15" s="17">
        <f>IF(ISNA(MATCH(CONCATENATE(AZ$4,$A15),'Výsledková listina'!$R:$R,0)),"",INDEX('Výsledková listina'!$C:$C,MATCH(CONCATENATE(AZ$4,$A15),'Výsledková listina'!$R:$R,0),1))</f>
      </c>
      <c r="BA15" s="55">
        <f>IF(ISNA(MATCH(CONCATENATE(AZ$4,$A15),'Výsledková listina'!$R:$R,0)),"",INDEX('Výsledková listina'!$T:$T,MATCH(CONCATENATE(AZ$4,$A15),'Výsledková listina'!$R:$R,0),1))</f>
      </c>
      <c r="BB15" s="4"/>
      <c r="BC15" s="53">
        <f t="shared" si="9"/>
      </c>
      <c r="BD15" s="73"/>
      <c r="BE15" s="17">
        <f>IF(ISNA(MATCH(CONCATENATE(BE$4,$A15),'Výsledková listina'!$R:$R,0)),"",INDEX('Výsledková listina'!$C:$C,MATCH(CONCATENATE(BE$4,$A15),'Výsledková listina'!$R:$R,0),1))</f>
      </c>
      <c r="BF15" s="55">
        <f>IF(ISNA(MATCH(CONCATENATE(BE$4,$A15),'Výsledková listina'!$R:$R,0)),"",INDEX('Výsledková listina'!$T:$T,MATCH(CONCATENATE(BE$4,$A15),'Výsledková listina'!$R:$R,0),1))</f>
      </c>
      <c r="BG15" s="4"/>
      <c r="BH15" s="53">
        <f t="shared" si="10"/>
      </c>
      <c r="BI15" s="73"/>
      <c r="BJ15" s="17">
        <f>IF(ISNA(MATCH(CONCATENATE(BJ$4,$A15),'Výsledková listina'!$R:$R,0)),"",INDEX('Výsledková listina'!$C:$C,MATCH(CONCATENATE(BJ$4,$A15),'Výsledková listina'!$R:$R,0),1))</f>
      </c>
      <c r="BK15" s="55">
        <f>IF(ISNA(MATCH(CONCATENATE(BJ$4,$A15),'Výsledková listina'!$R:$R,0)),"",INDEX('Výsledková listina'!$T:$T,MATCH(CONCATENATE(BJ$4,$A15),'Výsledková listina'!$R:$R,0),1))</f>
      </c>
      <c r="BL15" s="4"/>
      <c r="BM15" s="53">
        <f t="shared" si="11"/>
      </c>
      <c r="BN15" s="73"/>
      <c r="BO15" s="17">
        <f>IF(ISNA(MATCH(CONCATENATE(BO$4,$A15),'Výsledková listina'!$R:$R,0)),"",INDEX('Výsledková listina'!$C:$C,MATCH(CONCATENATE(BO$4,$A15),'Výsledková listina'!$R:$R,0),1))</f>
      </c>
      <c r="BP15" s="55">
        <f>IF(ISNA(MATCH(CONCATENATE(BO$4,$A15),'Výsledková listina'!$R:$R,0)),"",INDEX('Výsledková listina'!$T:$T,MATCH(CONCATENATE(BO$4,$A15),'Výsledková listina'!$R:$R,0),1))</f>
      </c>
      <c r="BQ15" s="4"/>
      <c r="BR15" s="53">
        <f t="shared" si="12"/>
      </c>
      <c r="BS15" s="73"/>
      <c r="BT15" s="17">
        <f>IF(ISNA(MATCH(CONCATENATE(BT$4,$A15),'Výsledková listina'!$R:$R,0)),"",INDEX('Výsledková listina'!$C:$C,MATCH(CONCATENATE(BT$4,$A15),'Výsledková listina'!$R:$R,0),1))</f>
      </c>
      <c r="BU15" s="55">
        <f>IF(ISNA(MATCH(CONCATENATE(BT$4,$A15),'Výsledková listina'!$R:$R,0)),"",INDEX('Výsledková listina'!$T:$T,MATCH(CONCATENATE(BT$4,$A15),'Výsledková listina'!$R:$R,0),1))</f>
      </c>
      <c r="BV15" s="4"/>
      <c r="BW15" s="53">
        <f t="shared" si="13"/>
      </c>
      <c r="BX15" s="73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5">
        <f>IF(ISNA(MATCH(CONCATENATE(B$4,$A16),'Výsledková listina'!$R:$R,0)),"",INDEX('Výsledková listina'!$T:$T,MATCH(CONCATENATE(B$4,$A16),'Výsledková listina'!$R:$R,0),1))</f>
      </c>
      <c r="D16" s="4"/>
      <c r="E16" s="53">
        <f t="shared" si="14"/>
      </c>
      <c r="F16" s="73"/>
      <c r="G16" s="17">
        <f>IF(ISNA(MATCH(CONCATENATE(G$4,$A16),'Výsledková listina'!$R:$R,0)),"",INDEX('Výsledková listina'!$C:$C,MATCH(CONCATENATE(G$4,$A16),'Výsledková listina'!$R:$R,0),1))</f>
      </c>
      <c r="H16" s="55">
        <f>IF(ISNA(MATCH(CONCATENATE(G$4,$A16),'Výsledková listina'!$R:$R,0)),"",INDEX('Výsledková listina'!$T:$T,MATCH(CONCATENATE(G$4,$A16),'Výsledková listina'!$R:$R,0),1))</f>
      </c>
      <c r="I16" s="4"/>
      <c r="J16" s="53">
        <f t="shared" si="0"/>
      </c>
      <c r="K16" s="73"/>
      <c r="L16" s="17">
        <f>IF(ISNA(MATCH(CONCATENATE(L$4,$A16),'Výsledková listina'!$R:$R,0)),"",INDEX('Výsledková listina'!$C:$C,MATCH(CONCATENATE(L$4,$A16),'Výsledková listina'!$R:$R,0),1))</f>
      </c>
      <c r="M16" s="55">
        <f>IF(ISNA(MATCH(CONCATENATE(L$4,$A16),'Výsledková listina'!$R:$R,0)),"",INDEX('Výsledková listina'!$T:$T,MATCH(CONCATENATE(L$4,$A16),'Výsledková listina'!$R:$R,0),1))</f>
      </c>
      <c r="N16" s="4"/>
      <c r="O16" s="53">
        <f t="shared" si="1"/>
      </c>
      <c r="P16" s="73"/>
      <c r="Q16" s="17">
        <f>IF(ISNA(MATCH(CONCATENATE(Q$4,$A16),'Výsledková listina'!$R:$R,0)),"",INDEX('Výsledková listina'!$C:$C,MATCH(CONCATENATE(Q$4,$A16),'Výsledková listina'!$R:$R,0),1))</f>
      </c>
      <c r="R16" s="55">
        <f>IF(ISNA(MATCH(CONCATENATE(Q$4,$A16),'Výsledková listina'!$R:$R,0)),"",INDEX('Výsledková listina'!$T:$T,MATCH(CONCATENATE(Q$4,$A16),'Výsledková listina'!$R:$R,0),1))</f>
      </c>
      <c r="S16" s="4"/>
      <c r="T16" s="53">
        <f t="shared" si="2"/>
      </c>
      <c r="U16" s="73"/>
      <c r="V16" s="17">
        <f>IF(ISNA(MATCH(CONCATENATE(V$4,$A16),'Výsledková listina'!$R:$R,0)),"",INDEX('Výsledková listina'!$C:$C,MATCH(CONCATENATE(V$4,$A16),'Výsledková listina'!$R:$R,0),1))</f>
      </c>
      <c r="W16" s="55">
        <f>IF(ISNA(MATCH(CONCATENATE(V$4,$A16),'Výsledková listina'!$R:$R,0)),"",INDEX('Výsledková listina'!$T:$T,MATCH(CONCATENATE(V$4,$A16),'Výsledková listina'!$R:$R,0),1))</f>
      </c>
      <c r="X16" s="4"/>
      <c r="Y16" s="53">
        <f t="shared" si="3"/>
      </c>
      <c r="Z16" s="73"/>
      <c r="AA16" s="17">
        <f>IF(ISNA(MATCH(CONCATENATE(AA$4,$A16),'Výsledková listina'!$R:$R,0)),"",INDEX('Výsledková listina'!$C:$C,MATCH(CONCATENATE(AA$4,$A16),'Výsledková listina'!$R:$R,0),1))</f>
      </c>
      <c r="AB16" s="55">
        <f>IF(ISNA(MATCH(CONCATENATE(AA$4,$A16),'Výsledková listina'!$R:$R,0)),"",INDEX('Výsledková listina'!$T:$T,MATCH(CONCATENATE(AA$4,$A16),'Výsledková listina'!$R:$R,0),1))</f>
      </c>
      <c r="AC16" s="4"/>
      <c r="AD16" s="53">
        <f t="shared" si="4"/>
      </c>
      <c r="AE16" s="73"/>
      <c r="AF16" s="17">
        <f>IF(ISNA(MATCH(CONCATENATE(AF$4,$A16),'Výsledková listina'!$R:$R,0)),"",INDEX('Výsledková listina'!$C:$C,MATCH(CONCATENATE(AF$4,$A16),'Výsledková listina'!$R:$R,0),1))</f>
      </c>
      <c r="AG16" s="55">
        <f>IF(ISNA(MATCH(CONCATENATE(AF$4,$A16),'Výsledková listina'!$R:$R,0)),"",INDEX('Výsledková listina'!$T:$T,MATCH(CONCATENATE(AF$4,$A16),'Výsledková listina'!$R:$R,0),1))</f>
      </c>
      <c r="AH16" s="4"/>
      <c r="AI16" s="53">
        <f t="shared" si="5"/>
      </c>
      <c r="AJ16" s="73"/>
      <c r="AK16" s="17">
        <f>IF(ISNA(MATCH(CONCATENATE(AK$4,$A16),'Výsledková listina'!$R:$R,0)),"",INDEX('Výsledková listina'!$C:$C,MATCH(CONCATENATE(AK$4,$A16),'Výsledková listina'!$R:$R,0),1))</f>
      </c>
      <c r="AL16" s="55">
        <f>IF(ISNA(MATCH(CONCATENATE(AK$4,$A16),'Výsledková listina'!$R:$R,0)),"",INDEX('Výsledková listina'!$T:$T,MATCH(CONCATENATE(AK$4,$A16),'Výsledková listina'!$R:$R,0),1))</f>
      </c>
      <c r="AM16" s="4"/>
      <c r="AN16" s="53">
        <f t="shared" si="6"/>
      </c>
      <c r="AO16" s="73"/>
      <c r="AP16" s="17">
        <f>IF(ISNA(MATCH(CONCATENATE(AP$4,$A16),'Výsledková listina'!$R:$R,0)),"",INDEX('Výsledková listina'!$C:$C,MATCH(CONCATENATE(AP$4,$A16),'Výsledková listina'!$R:$R,0),1))</f>
      </c>
      <c r="AQ16" s="55">
        <f>IF(ISNA(MATCH(CONCATENATE(AP$4,$A16),'Výsledková listina'!$R:$R,0)),"",INDEX('Výsledková listina'!$T:$T,MATCH(CONCATENATE(AP$4,$A16),'Výsledková listina'!$R:$R,0),1))</f>
      </c>
      <c r="AR16" s="4"/>
      <c r="AS16" s="53">
        <f t="shared" si="7"/>
      </c>
      <c r="AT16" s="73"/>
      <c r="AU16" s="17">
        <f>IF(ISNA(MATCH(CONCATENATE(AU$4,$A16),'Výsledková listina'!$R:$R,0)),"",INDEX('Výsledková listina'!$C:$C,MATCH(CONCATENATE(AU$4,$A16),'Výsledková listina'!$R:$R,0),1))</f>
      </c>
      <c r="AV16" s="55">
        <f>IF(ISNA(MATCH(CONCATENATE(AU$4,$A16),'Výsledková listina'!$R:$R,0)),"",INDEX('Výsledková listina'!$T:$T,MATCH(CONCATENATE(AU$4,$A16),'Výsledková listina'!$R:$R,0),1))</f>
      </c>
      <c r="AW16" s="4"/>
      <c r="AX16" s="53">
        <f t="shared" si="8"/>
      </c>
      <c r="AY16" s="73"/>
      <c r="AZ16" s="17">
        <f>IF(ISNA(MATCH(CONCATENATE(AZ$4,$A16),'Výsledková listina'!$R:$R,0)),"",INDEX('Výsledková listina'!$C:$C,MATCH(CONCATENATE(AZ$4,$A16),'Výsledková listina'!$R:$R,0),1))</f>
      </c>
      <c r="BA16" s="55">
        <f>IF(ISNA(MATCH(CONCATENATE(AZ$4,$A16),'Výsledková listina'!$R:$R,0)),"",INDEX('Výsledková listina'!$T:$T,MATCH(CONCATENATE(AZ$4,$A16),'Výsledková listina'!$R:$R,0),1))</f>
      </c>
      <c r="BB16" s="4"/>
      <c r="BC16" s="53">
        <f t="shared" si="9"/>
      </c>
      <c r="BD16" s="73"/>
      <c r="BE16" s="17">
        <f>IF(ISNA(MATCH(CONCATENATE(BE$4,$A16),'Výsledková listina'!$R:$R,0)),"",INDEX('Výsledková listina'!$C:$C,MATCH(CONCATENATE(BE$4,$A16),'Výsledková listina'!$R:$R,0),1))</f>
      </c>
      <c r="BF16" s="55">
        <f>IF(ISNA(MATCH(CONCATENATE(BE$4,$A16),'Výsledková listina'!$R:$R,0)),"",INDEX('Výsledková listina'!$T:$T,MATCH(CONCATENATE(BE$4,$A16),'Výsledková listina'!$R:$R,0),1))</f>
      </c>
      <c r="BG16" s="4"/>
      <c r="BH16" s="53">
        <f t="shared" si="10"/>
      </c>
      <c r="BI16" s="73"/>
      <c r="BJ16" s="17">
        <f>IF(ISNA(MATCH(CONCATENATE(BJ$4,$A16),'Výsledková listina'!$R:$R,0)),"",INDEX('Výsledková listina'!$C:$C,MATCH(CONCATENATE(BJ$4,$A16),'Výsledková listina'!$R:$R,0),1))</f>
      </c>
      <c r="BK16" s="55">
        <f>IF(ISNA(MATCH(CONCATENATE(BJ$4,$A16),'Výsledková listina'!$R:$R,0)),"",INDEX('Výsledková listina'!$T:$T,MATCH(CONCATENATE(BJ$4,$A16),'Výsledková listina'!$R:$R,0),1))</f>
      </c>
      <c r="BL16" s="4"/>
      <c r="BM16" s="53">
        <f t="shared" si="11"/>
      </c>
      <c r="BN16" s="73"/>
      <c r="BO16" s="17">
        <f>IF(ISNA(MATCH(CONCATENATE(BO$4,$A16),'Výsledková listina'!$R:$R,0)),"",INDEX('Výsledková listina'!$C:$C,MATCH(CONCATENATE(BO$4,$A16),'Výsledková listina'!$R:$R,0),1))</f>
      </c>
      <c r="BP16" s="55">
        <f>IF(ISNA(MATCH(CONCATENATE(BO$4,$A16),'Výsledková listina'!$R:$R,0)),"",INDEX('Výsledková listina'!$T:$T,MATCH(CONCATENATE(BO$4,$A16),'Výsledková listina'!$R:$R,0),1))</f>
      </c>
      <c r="BQ16" s="4"/>
      <c r="BR16" s="53">
        <f t="shared" si="12"/>
      </c>
      <c r="BS16" s="73"/>
      <c r="BT16" s="17">
        <f>IF(ISNA(MATCH(CONCATENATE(BT$4,$A16),'Výsledková listina'!$R:$R,0)),"",INDEX('Výsledková listina'!$C:$C,MATCH(CONCATENATE(BT$4,$A16),'Výsledková listina'!$R:$R,0),1))</f>
      </c>
      <c r="BU16" s="55">
        <f>IF(ISNA(MATCH(CONCATENATE(BT$4,$A16),'Výsledková listina'!$R:$R,0)),"",INDEX('Výsledková listina'!$T:$T,MATCH(CONCATENATE(BT$4,$A16),'Výsledková listina'!$R:$R,0),1))</f>
      </c>
      <c r="BV16" s="4"/>
      <c r="BW16" s="53">
        <f t="shared" si="13"/>
      </c>
      <c r="BX16" s="73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5">
        <f>IF(ISNA(MATCH(CONCATENATE(B$4,$A17),'Výsledková listina'!$R:$R,0)),"",INDEX('Výsledková listina'!$T:$T,MATCH(CONCATENATE(B$4,$A17),'Výsledková listina'!$R:$R,0),1))</f>
      </c>
      <c r="D17" s="4"/>
      <c r="E17" s="53">
        <f t="shared" si="14"/>
      </c>
      <c r="F17" s="73"/>
      <c r="G17" s="17">
        <f>IF(ISNA(MATCH(CONCATENATE(G$4,$A17),'Výsledková listina'!$R:$R,0)),"",INDEX('Výsledková listina'!$C:$C,MATCH(CONCATENATE(G$4,$A17),'Výsledková listina'!$R:$R,0),1))</f>
      </c>
      <c r="H17" s="55">
        <f>IF(ISNA(MATCH(CONCATENATE(G$4,$A17),'Výsledková listina'!$R:$R,0)),"",INDEX('Výsledková listina'!$T:$T,MATCH(CONCATENATE(G$4,$A17),'Výsledková listina'!$R:$R,0),1))</f>
      </c>
      <c r="I17" s="4"/>
      <c r="J17" s="53">
        <f t="shared" si="0"/>
      </c>
      <c r="K17" s="73"/>
      <c r="L17" s="17">
        <f>IF(ISNA(MATCH(CONCATENATE(L$4,$A17),'Výsledková listina'!$R:$R,0)),"",INDEX('Výsledková listina'!$C:$C,MATCH(CONCATENATE(L$4,$A17),'Výsledková listina'!$R:$R,0),1))</f>
      </c>
      <c r="M17" s="55">
        <f>IF(ISNA(MATCH(CONCATENATE(L$4,$A17),'Výsledková listina'!$R:$R,0)),"",INDEX('Výsledková listina'!$T:$T,MATCH(CONCATENATE(L$4,$A17),'Výsledková listina'!$R:$R,0),1))</f>
      </c>
      <c r="N17" s="4"/>
      <c r="O17" s="53">
        <f t="shared" si="1"/>
      </c>
      <c r="P17" s="73"/>
      <c r="Q17" s="17">
        <f>IF(ISNA(MATCH(CONCATENATE(Q$4,$A17),'Výsledková listina'!$R:$R,0)),"",INDEX('Výsledková listina'!$C:$C,MATCH(CONCATENATE(Q$4,$A17),'Výsledková listina'!$R:$R,0),1))</f>
      </c>
      <c r="R17" s="55">
        <f>IF(ISNA(MATCH(CONCATENATE(Q$4,$A17),'Výsledková listina'!$R:$R,0)),"",INDEX('Výsledková listina'!$T:$T,MATCH(CONCATENATE(Q$4,$A17),'Výsledková listina'!$R:$R,0),1))</f>
      </c>
      <c r="S17" s="4"/>
      <c r="T17" s="53">
        <f t="shared" si="2"/>
      </c>
      <c r="U17" s="73"/>
      <c r="V17" s="17">
        <f>IF(ISNA(MATCH(CONCATENATE(V$4,$A17),'Výsledková listina'!$R:$R,0)),"",INDEX('Výsledková listina'!$C:$C,MATCH(CONCATENATE(V$4,$A17),'Výsledková listina'!$R:$R,0),1))</f>
      </c>
      <c r="W17" s="55">
        <f>IF(ISNA(MATCH(CONCATENATE(V$4,$A17),'Výsledková listina'!$R:$R,0)),"",INDEX('Výsledková listina'!$T:$T,MATCH(CONCATENATE(V$4,$A17),'Výsledková listina'!$R:$R,0),1))</f>
      </c>
      <c r="X17" s="4"/>
      <c r="Y17" s="53">
        <f t="shared" si="3"/>
      </c>
      <c r="Z17" s="73"/>
      <c r="AA17" s="17">
        <f>IF(ISNA(MATCH(CONCATENATE(AA$4,$A17),'Výsledková listina'!$R:$R,0)),"",INDEX('Výsledková listina'!$C:$C,MATCH(CONCATENATE(AA$4,$A17),'Výsledková listina'!$R:$R,0),1))</f>
      </c>
      <c r="AB17" s="55">
        <f>IF(ISNA(MATCH(CONCATENATE(AA$4,$A17),'Výsledková listina'!$R:$R,0)),"",INDEX('Výsledková listina'!$T:$T,MATCH(CONCATENATE(AA$4,$A17),'Výsledková listina'!$R:$R,0),1))</f>
      </c>
      <c r="AC17" s="4"/>
      <c r="AD17" s="53">
        <f t="shared" si="4"/>
      </c>
      <c r="AE17" s="73"/>
      <c r="AF17" s="17">
        <f>IF(ISNA(MATCH(CONCATENATE(AF$4,$A17),'Výsledková listina'!$R:$R,0)),"",INDEX('Výsledková listina'!$C:$C,MATCH(CONCATENATE(AF$4,$A17),'Výsledková listina'!$R:$R,0),1))</f>
      </c>
      <c r="AG17" s="55">
        <f>IF(ISNA(MATCH(CONCATENATE(AF$4,$A17),'Výsledková listina'!$R:$R,0)),"",INDEX('Výsledková listina'!$T:$T,MATCH(CONCATENATE(AF$4,$A17),'Výsledková listina'!$R:$R,0),1))</f>
      </c>
      <c r="AH17" s="4"/>
      <c r="AI17" s="53">
        <f t="shared" si="5"/>
      </c>
      <c r="AJ17" s="73"/>
      <c r="AK17" s="17">
        <f>IF(ISNA(MATCH(CONCATENATE(AK$4,$A17),'Výsledková listina'!$R:$R,0)),"",INDEX('Výsledková listina'!$C:$C,MATCH(CONCATENATE(AK$4,$A17),'Výsledková listina'!$R:$R,0),1))</f>
      </c>
      <c r="AL17" s="55">
        <f>IF(ISNA(MATCH(CONCATENATE(AK$4,$A17),'Výsledková listina'!$R:$R,0)),"",INDEX('Výsledková listina'!$T:$T,MATCH(CONCATENATE(AK$4,$A17),'Výsledková listina'!$R:$R,0),1))</f>
      </c>
      <c r="AM17" s="4"/>
      <c r="AN17" s="53">
        <f t="shared" si="6"/>
      </c>
      <c r="AO17" s="73"/>
      <c r="AP17" s="17">
        <f>IF(ISNA(MATCH(CONCATENATE(AP$4,$A17),'Výsledková listina'!$R:$R,0)),"",INDEX('Výsledková listina'!$C:$C,MATCH(CONCATENATE(AP$4,$A17),'Výsledková listina'!$R:$R,0),1))</f>
      </c>
      <c r="AQ17" s="55">
        <f>IF(ISNA(MATCH(CONCATENATE(AP$4,$A17),'Výsledková listina'!$R:$R,0)),"",INDEX('Výsledková listina'!$T:$T,MATCH(CONCATENATE(AP$4,$A17),'Výsledková listina'!$R:$R,0),1))</f>
      </c>
      <c r="AR17" s="4"/>
      <c r="AS17" s="53">
        <f t="shared" si="7"/>
      </c>
      <c r="AT17" s="73"/>
      <c r="AU17" s="17">
        <f>IF(ISNA(MATCH(CONCATENATE(AU$4,$A17),'Výsledková listina'!$R:$R,0)),"",INDEX('Výsledková listina'!$C:$C,MATCH(CONCATENATE(AU$4,$A17),'Výsledková listina'!$R:$R,0),1))</f>
      </c>
      <c r="AV17" s="55">
        <f>IF(ISNA(MATCH(CONCATENATE(AU$4,$A17),'Výsledková listina'!$R:$R,0)),"",INDEX('Výsledková listina'!$T:$T,MATCH(CONCATENATE(AU$4,$A17),'Výsledková listina'!$R:$R,0),1))</f>
      </c>
      <c r="AW17" s="4"/>
      <c r="AX17" s="53">
        <f t="shared" si="8"/>
      </c>
      <c r="AY17" s="73"/>
      <c r="AZ17" s="17">
        <f>IF(ISNA(MATCH(CONCATENATE(AZ$4,$A17),'Výsledková listina'!$R:$R,0)),"",INDEX('Výsledková listina'!$C:$C,MATCH(CONCATENATE(AZ$4,$A17),'Výsledková listina'!$R:$R,0),1))</f>
      </c>
      <c r="BA17" s="55">
        <f>IF(ISNA(MATCH(CONCATENATE(AZ$4,$A17),'Výsledková listina'!$R:$R,0)),"",INDEX('Výsledková listina'!$T:$T,MATCH(CONCATENATE(AZ$4,$A17),'Výsledková listina'!$R:$R,0),1))</f>
      </c>
      <c r="BB17" s="4"/>
      <c r="BC17" s="53">
        <f t="shared" si="9"/>
      </c>
      <c r="BD17" s="73"/>
      <c r="BE17" s="17">
        <f>IF(ISNA(MATCH(CONCATENATE(BE$4,$A17),'Výsledková listina'!$R:$R,0)),"",INDEX('Výsledková listina'!$C:$C,MATCH(CONCATENATE(BE$4,$A17),'Výsledková listina'!$R:$R,0),1))</f>
      </c>
      <c r="BF17" s="55">
        <f>IF(ISNA(MATCH(CONCATENATE(BE$4,$A17),'Výsledková listina'!$R:$R,0)),"",INDEX('Výsledková listina'!$T:$T,MATCH(CONCATENATE(BE$4,$A17),'Výsledková listina'!$R:$R,0),1))</f>
      </c>
      <c r="BG17" s="4"/>
      <c r="BH17" s="53">
        <f t="shared" si="10"/>
      </c>
      <c r="BI17" s="73"/>
      <c r="BJ17" s="17">
        <f>IF(ISNA(MATCH(CONCATENATE(BJ$4,$A17),'Výsledková listina'!$R:$R,0)),"",INDEX('Výsledková listina'!$C:$C,MATCH(CONCATENATE(BJ$4,$A17),'Výsledková listina'!$R:$R,0),1))</f>
      </c>
      <c r="BK17" s="55">
        <f>IF(ISNA(MATCH(CONCATENATE(BJ$4,$A17),'Výsledková listina'!$R:$R,0)),"",INDEX('Výsledková listina'!$T:$T,MATCH(CONCATENATE(BJ$4,$A17),'Výsledková listina'!$R:$R,0),1))</f>
      </c>
      <c r="BL17" s="4"/>
      <c r="BM17" s="53">
        <f t="shared" si="11"/>
      </c>
      <c r="BN17" s="73"/>
      <c r="BO17" s="17">
        <f>IF(ISNA(MATCH(CONCATENATE(BO$4,$A17),'Výsledková listina'!$R:$R,0)),"",INDEX('Výsledková listina'!$C:$C,MATCH(CONCATENATE(BO$4,$A17),'Výsledková listina'!$R:$R,0),1))</f>
      </c>
      <c r="BP17" s="55">
        <f>IF(ISNA(MATCH(CONCATENATE(BO$4,$A17),'Výsledková listina'!$R:$R,0)),"",INDEX('Výsledková listina'!$T:$T,MATCH(CONCATENATE(BO$4,$A17),'Výsledková listina'!$R:$R,0),1))</f>
      </c>
      <c r="BQ17" s="4"/>
      <c r="BR17" s="53">
        <f t="shared" si="12"/>
      </c>
      <c r="BS17" s="73"/>
      <c r="BT17" s="17">
        <f>IF(ISNA(MATCH(CONCATENATE(BT$4,$A17),'Výsledková listina'!$R:$R,0)),"",INDEX('Výsledková listina'!$C:$C,MATCH(CONCATENATE(BT$4,$A17),'Výsledková listina'!$R:$R,0),1))</f>
      </c>
      <c r="BU17" s="55">
        <f>IF(ISNA(MATCH(CONCATENATE(BT$4,$A17),'Výsledková listina'!$R:$R,0)),"",INDEX('Výsledková listina'!$T:$T,MATCH(CONCATENATE(BT$4,$A17),'Výsledková listina'!$R:$R,0),1))</f>
      </c>
      <c r="BV17" s="4"/>
      <c r="BW17" s="53">
        <f t="shared" si="13"/>
      </c>
      <c r="BX17" s="73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5">
        <f>IF(ISNA(MATCH(CONCATENATE(B$4,$A18),'Výsledková listina'!$R:$R,0)),"",INDEX('Výsledková listina'!$T:$T,MATCH(CONCATENATE(B$4,$A18),'Výsledková listina'!$R:$R,0),1))</f>
      </c>
      <c r="D18" s="4"/>
      <c r="E18" s="53">
        <f t="shared" si="14"/>
      </c>
      <c r="F18" s="73"/>
      <c r="G18" s="17">
        <f>IF(ISNA(MATCH(CONCATENATE(G$4,$A18),'Výsledková listina'!$R:$R,0)),"",INDEX('Výsledková listina'!$C:$C,MATCH(CONCATENATE(G$4,$A18),'Výsledková listina'!$R:$R,0),1))</f>
      </c>
      <c r="H18" s="55">
        <f>IF(ISNA(MATCH(CONCATENATE(G$4,$A18),'Výsledková listina'!$R:$R,0)),"",INDEX('Výsledková listina'!$T:$T,MATCH(CONCATENATE(G$4,$A18),'Výsledková listina'!$R:$R,0),1))</f>
      </c>
      <c r="I18" s="4"/>
      <c r="J18" s="53">
        <f t="shared" si="0"/>
      </c>
      <c r="K18" s="73"/>
      <c r="L18" s="17">
        <f>IF(ISNA(MATCH(CONCATENATE(L$4,$A18),'Výsledková listina'!$R:$R,0)),"",INDEX('Výsledková listina'!$C:$C,MATCH(CONCATENATE(L$4,$A18),'Výsledková listina'!$R:$R,0),1))</f>
      </c>
      <c r="M18" s="55">
        <f>IF(ISNA(MATCH(CONCATENATE(L$4,$A18),'Výsledková listina'!$R:$R,0)),"",INDEX('Výsledková listina'!$T:$T,MATCH(CONCATENATE(L$4,$A18),'Výsledková listina'!$R:$R,0),1))</f>
      </c>
      <c r="N18" s="4"/>
      <c r="O18" s="53">
        <f t="shared" si="1"/>
      </c>
      <c r="P18" s="73"/>
      <c r="Q18" s="17">
        <f>IF(ISNA(MATCH(CONCATENATE(Q$4,$A18),'Výsledková listina'!$R:$R,0)),"",INDEX('Výsledková listina'!$C:$C,MATCH(CONCATENATE(Q$4,$A18),'Výsledková listina'!$R:$R,0),1))</f>
      </c>
      <c r="R18" s="55">
        <f>IF(ISNA(MATCH(CONCATENATE(Q$4,$A18),'Výsledková listina'!$R:$R,0)),"",INDEX('Výsledková listina'!$T:$T,MATCH(CONCATENATE(Q$4,$A18),'Výsledková listina'!$R:$R,0),1))</f>
      </c>
      <c r="S18" s="4"/>
      <c r="T18" s="53">
        <f t="shared" si="2"/>
      </c>
      <c r="U18" s="73"/>
      <c r="V18" s="17">
        <f>IF(ISNA(MATCH(CONCATENATE(V$4,$A18),'Výsledková listina'!$R:$R,0)),"",INDEX('Výsledková listina'!$C:$C,MATCH(CONCATENATE(V$4,$A18),'Výsledková listina'!$R:$R,0),1))</f>
      </c>
      <c r="W18" s="55">
        <f>IF(ISNA(MATCH(CONCATENATE(V$4,$A18),'Výsledková listina'!$R:$R,0)),"",INDEX('Výsledková listina'!$T:$T,MATCH(CONCATENATE(V$4,$A18),'Výsledková listina'!$R:$R,0),1))</f>
      </c>
      <c r="X18" s="4"/>
      <c r="Y18" s="53">
        <f t="shared" si="3"/>
      </c>
      <c r="Z18" s="73"/>
      <c r="AA18" s="17">
        <f>IF(ISNA(MATCH(CONCATENATE(AA$4,$A18),'Výsledková listina'!$R:$R,0)),"",INDEX('Výsledková listina'!$C:$C,MATCH(CONCATENATE(AA$4,$A18),'Výsledková listina'!$R:$R,0),1))</f>
      </c>
      <c r="AB18" s="55">
        <f>IF(ISNA(MATCH(CONCATENATE(AA$4,$A18),'Výsledková listina'!$R:$R,0)),"",INDEX('Výsledková listina'!$T:$T,MATCH(CONCATENATE(AA$4,$A18),'Výsledková listina'!$R:$R,0),1))</f>
      </c>
      <c r="AC18" s="4"/>
      <c r="AD18" s="53">
        <f t="shared" si="4"/>
      </c>
      <c r="AE18" s="73"/>
      <c r="AF18" s="17">
        <f>IF(ISNA(MATCH(CONCATENATE(AF$4,$A18),'Výsledková listina'!$R:$R,0)),"",INDEX('Výsledková listina'!$C:$C,MATCH(CONCATENATE(AF$4,$A18),'Výsledková listina'!$R:$R,0),1))</f>
      </c>
      <c r="AG18" s="55">
        <f>IF(ISNA(MATCH(CONCATENATE(AF$4,$A18),'Výsledková listina'!$R:$R,0)),"",INDEX('Výsledková listina'!$T:$T,MATCH(CONCATENATE(AF$4,$A18),'Výsledková listina'!$R:$R,0),1))</f>
      </c>
      <c r="AH18" s="4"/>
      <c r="AI18" s="53">
        <f t="shared" si="5"/>
      </c>
      <c r="AJ18" s="73"/>
      <c r="AK18" s="17">
        <f>IF(ISNA(MATCH(CONCATENATE(AK$4,$A18),'Výsledková listina'!$R:$R,0)),"",INDEX('Výsledková listina'!$C:$C,MATCH(CONCATENATE(AK$4,$A18),'Výsledková listina'!$R:$R,0),1))</f>
      </c>
      <c r="AL18" s="55">
        <f>IF(ISNA(MATCH(CONCATENATE(AK$4,$A18),'Výsledková listina'!$R:$R,0)),"",INDEX('Výsledková listina'!$T:$T,MATCH(CONCATENATE(AK$4,$A18),'Výsledková listina'!$R:$R,0),1))</f>
      </c>
      <c r="AM18" s="4"/>
      <c r="AN18" s="53">
        <f t="shared" si="6"/>
      </c>
      <c r="AO18" s="73"/>
      <c r="AP18" s="17">
        <f>IF(ISNA(MATCH(CONCATENATE(AP$4,$A18),'Výsledková listina'!$R:$R,0)),"",INDEX('Výsledková listina'!$C:$C,MATCH(CONCATENATE(AP$4,$A18),'Výsledková listina'!$R:$R,0),1))</f>
      </c>
      <c r="AQ18" s="55">
        <f>IF(ISNA(MATCH(CONCATENATE(AP$4,$A18),'Výsledková listina'!$R:$R,0)),"",INDEX('Výsledková listina'!$T:$T,MATCH(CONCATENATE(AP$4,$A18),'Výsledková listina'!$R:$R,0),1))</f>
      </c>
      <c r="AR18" s="4"/>
      <c r="AS18" s="53">
        <f t="shared" si="7"/>
      </c>
      <c r="AT18" s="73"/>
      <c r="AU18" s="17">
        <f>IF(ISNA(MATCH(CONCATENATE(AU$4,$A18),'Výsledková listina'!$R:$R,0)),"",INDEX('Výsledková listina'!$C:$C,MATCH(CONCATENATE(AU$4,$A18),'Výsledková listina'!$R:$R,0),1))</f>
      </c>
      <c r="AV18" s="55">
        <f>IF(ISNA(MATCH(CONCATENATE(AU$4,$A18),'Výsledková listina'!$R:$R,0)),"",INDEX('Výsledková listina'!$T:$T,MATCH(CONCATENATE(AU$4,$A18),'Výsledková listina'!$R:$R,0),1))</f>
      </c>
      <c r="AW18" s="4"/>
      <c r="AX18" s="53">
        <f t="shared" si="8"/>
      </c>
      <c r="AY18" s="73"/>
      <c r="AZ18" s="17">
        <f>IF(ISNA(MATCH(CONCATENATE(AZ$4,$A18),'Výsledková listina'!$R:$R,0)),"",INDEX('Výsledková listina'!$C:$C,MATCH(CONCATENATE(AZ$4,$A18),'Výsledková listina'!$R:$R,0),1))</f>
      </c>
      <c r="BA18" s="55">
        <f>IF(ISNA(MATCH(CONCATENATE(AZ$4,$A18),'Výsledková listina'!$R:$R,0)),"",INDEX('Výsledková listina'!$T:$T,MATCH(CONCATENATE(AZ$4,$A18),'Výsledková listina'!$R:$R,0),1))</f>
      </c>
      <c r="BB18" s="4"/>
      <c r="BC18" s="53">
        <f t="shared" si="9"/>
      </c>
      <c r="BD18" s="73"/>
      <c r="BE18" s="17">
        <f>IF(ISNA(MATCH(CONCATENATE(BE$4,$A18),'Výsledková listina'!$R:$R,0)),"",INDEX('Výsledková listina'!$C:$C,MATCH(CONCATENATE(BE$4,$A18),'Výsledková listina'!$R:$R,0),1))</f>
      </c>
      <c r="BF18" s="55">
        <f>IF(ISNA(MATCH(CONCATENATE(BE$4,$A18),'Výsledková listina'!$R:$R,0)),"",INDEX('Výsledková listina'!$T:$T,MATCH(CONCATENATE(BE$4,$A18),'Výsledková listina'!$R:$R,0),1))</f>
      </c>
      <c r="BG18" s="4"/>
      <c r="BH18" s="53">
        <f t="shared" si="10"/>
      </c>
      <c r="BI18" s="73"/>
      <c r="BJ18" s="17">
        <f>IF(ISNA(MATCH(CONCATENATE(BJ$4,$A18),'Výsledková listina'!$R:$R,0)),"",INDEX('Výsledková listina'!$C:$C,MATCH(CONCATENATE(BJ$4,$A18),'Výsledková listina'!$R:$R,0),1))</f>
      </c>
      <c r="BK18" s="55">
        <f>IF(ISNA(MATCH(CONCATENATE(BJ$4,$A18),'Výsledková listina'!$R:$R,0)),"",INDEX('Výsledková listina'!$T:$T,MATCH(CONCATENATE(BJ$4,$A18),'Výsledková listina'!$R:$R,0),1))</f>
      </c>
      <c r="BL18" s="4"/>
      <c r="BM18" s="53">
        <f t="shared" si="11"/>
      </c>
      <c r="BN18" s="73"/>
      <c r="BO18" s="17">
        <f>IF(ISNA(MATCH(CONCATENATE(BO$4,$A18),'Výsledková listina'!$R:$R,0)),"",INDEX('Výsledková listina'!$C:$C,MATCH(CONCATENATE(BO$4,$A18),'Výsledková listina'!$R:$R,0),1))</f>
      </c>
      <c r="BP18" s="55">
        <f>IF(ISNA(MATCH(CONCATENATE(BO$4,$A18),'Výsledková listina'!$R:$R,0)),"",INDEX('Výsledková listina'!$T:$T,MATCH(CONCATENATE(BO$4,$A18),'Výsledková listina'!$R:$R,0),1))</f>
      </c>
      <c r="BQ18" s="4"/>
      <c r="BR18" s="53">
        <f t="shared" si="12"/>
      </c>
      <c r="BS18" s="73"/>
      <c r="BT18" s="17">
        <f>IF(ISNA(MATCH(CONCATENATE(BT$4,$A18),'Výsledková listina'!$R:$R,0)),"",INDEX('Výsledková listina'!$C:$C,MATCH(CONCATENATE(BT$4,$A18),'Výsledková listina'!$R:$R,0),1))</f>
      </c>
      <c r="BU18" s="55">
        <f>IF(ISNA(MATCH(CONCATENATE(BT$4,$A18),'Výsledková listina'!$R:$R,0)),"",INDEX('Výsledková listina'!$T:$T,MATCH(CONCATENATE(BT$4,$A18),'Výsledková listina'!$R:$R,0),1))</f>
      </c>
      <c r="BV18" s="4"/>
      <c r="BW18" s="53">
        <f t="shared" si="13"/>
      </c>
      <c r="BX18" s="73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5">
        <f>IF(ISNA(MATCH(CONCATENATE(B$4,$A19),'Výsledková listina'!$R:$R,0)),"",INDEX('Výsledková listina'!$T:$T,MATCH(CONCATENATE(B$4,$A19),'Výsledková listina'!$R:$R,0),1))</f>
      </c>
      <c r="D19" s="4"/>
      <c r="E19" s="53">
        <f t="shared" si="14"/>
      </c>
      <c r="F19" s="73"/>
      <c r="G19" s="17">
        <f>IF(ISNA(MATCH(CONCATENATE(G$4,$A19),'Výsledková listina'!$R:$R,0)),"",INDEX('Výsledková listina'!$C:$C,MATCH(CONCATENATE(G$4,$A19),'Výsledková listina'!$R:$R,0),1))</f>
      </c>
      <c r="H19" s="55">
        <f>IF(ISNA(MATCH(CONCATENATE(G$4,$A19),'Výsledková listina'!$R:$R,0)),"",INDEX('Výsledková listina'!$T:$T,MATCH(CONCATENATE(G$4,$A19),'Výsledková listina'!$R:$R,0),1))</f>
      </c>
      <c r="I19" s="4"/>
      <c r="J19" s="53">
        <f t="shared" si="0"/>
      </c>
      <c r="K19" s="73"/>
      <c r="L19" s="17">
        <f>IF(ISNA(MATCH(CONCATENATE(L$4,$A19),'Výsledková listina'!$R:$R,0)),"",INDEX('Výsledková listina'!$C:$C,MATCH(CONCATENATE(L$4,$A19),'Výsledková listina'!$R:$R,0),1))</f>
      </c>
      <c r="M19" s="55">
        <f>IF(ISNA(MATCH(CONCATENATE(L$4,$A19),'Výsledková listina'!$R:$R,0)),"",INDEX('Výsledková listina'!$T:$T,MATCH(CONCATENATE(L$4,$A19),'Výsledková listina'!$R:$R,0),1))</f>
      </c>
      <c r="N19" s="4"/>
      <c r="O19" s="53">
        <f t="shared" si="1"/>
      </c>
      <c r="P19" s="73"/>
      <c r="Q19" s="17">
        <f>IF(ISNA(MATCH(CONCATENATE(Q$4,$A19),'Výsledková listina'!$R:$R,0)),"",INDEX('Výsledková listina'!$C:$C,MATCH(CONCATENATE(Q$4,$A19),'Výsledková listina'!$R:$R,0),1))</f>
      </c>
      <c r="R19" s="55">
        <f>IF(ISNA(MATCH(CONCATENATE(Q$4,$A19),'Výsledková listina'!$R:$R,0)),"",INDEX('Výsledková listina'!$T:$T,MATCH(CONCATENATE(Q$4,$A19),'Výsledková listina'!$R:$R,0),1))</f>
      </c>
      <c r="S19" s="4"/>
      <c r="T19" s="53">
        <f t="shared" si="2"/>
      </c>
      <c r="U19" s="73"/>
      <c r="V19" s="17">
        <f>IF(ISNA(MATCH(CONCATENATE(V$4,$A19),'Výsledková listina'!$R:$R,0)),"",INDEX('Výsledková listina'!$C:$C,MATCH(CONCATENATE(V$4,$A19),'Výsledková listina'!$R:$R,0),1))</f>
      </c>
      <c r="W19" s="55">
        <f>IF(ISNA(MATCH(CONCATENATE(V$4,$A19),'Výsledková listina'!$R:$R,0)),"",INDEX('Výsledková listina'!$T:$T,MATCH(CONCATENATE(V$4,$A19),'Výsledková listina'!$R:$R,0),1))</f>
      </c>
      <c r="X19" s="4"/>
      <c r="Y19" s="53">
        <f t="shared" si="3"/>
      </c>
      <c r="Z19" s="73"/>
      <c r="AA19" s="17">
        <f>IF(ISNA(MATCH(CONCATENATE(AA$4,$A19),'Výsledková listina'!$R:$R,0)),"",INDEX('Výsledková listina'!$C:$C,MATCH(CONCATENATE(AA$4,$A19),'Výsledková listina'!$R:$R,0),1))</f>
      </c>
      <c r="AB19" s="55">
        <f>IF(ISNA(MATCH(CONCATENATE(AA$4,$A19),'Výsledková listina'!$R:$R,0)),"",INDEX('Výsledková listina'!$T:$T,MATCH(CONCATENATE(AA$4,$A19),'Výsledková listina'!$R:$R,0),1))</f>
      </c>
      <c r="AC19" s="4"/>
      <c r="AD19" s="53">
        <f t="shared" si="4"/>
      </c>
      <c r="AE19" s="73"/>
      <c r="AF19" s="17">
        <f>IF(ISNA(MATCH(CONCATENATE(AF$4,$A19),'Výsledková listina'!$R:$R,0)),"",INDEX('Výsledková listina'!$C:$C,MATCH(CONCATENATE(AF$4,$A19),'Výsledková listina'!$R:$R,0),1))</f>
      </c>
      <c r="AG19" s="55">
        <f>IF(ISNA(MATCH(CONCATENATE(AF$4,$A19),'Výsledková listina'!$R:$R,0)),"",INDEX('Výsledková listina'!$T:$T,MATCH(CONCATENATE(AF$4,$A19),'Výsledková listina'!$R:$R,0),1))</f>
      </c>
      <c r="AH19" s="4"/>
      <c r="AI19" s="53">
        <f t="shared" si="5"/>
      </c>
      <c r="AJ19" s="73"/>
      <c r="AK19" s="17">
        <f>IF(ISNA(MATCH(CONCATENATE(AK$4,$A19),'Výsledková listina'!$R:$R,0)),"",INDEX('Výsledková listina'!$C:$C,MATCH(CONCATENATE(AK$4,$A19),'Výsledková listina'!$R:$R,0),1))</f>
      </c>
      <c r="AL19" s="55">
        <f>IF(ISNA(MATCH(CONCATENATE(AK$4,$A19),'Výsledková listina'!$R:$R,0)),"",INDEX('Výsledková listina'!$T:$T,MATCH(CONCATENATE(AK$4,$A19),'Výsledková listina'!$R:$R,0),1))</f>
      </c>
      <c r="AM19" s="4"/>
      <c r="AN19" s="53">
        <f t="shared" si="6"/>
      </c>
      <c r="AO19" s="73"/>
      <c r="AP19" s="17">
        <f>IF(ISNA(MATCH(CONCATENATE(AP$4,$A19),'Výsledková listina'!$R:$R,0)),"",INDEX('Výsledková listina'!$C:$C,MATCH(CONCATENATE(AP$4,$A19),'Výsledková listina'!$R:$R,0),1))</f>
      </c>
      <c r="AQ19" s="55">
        <f>IF(ISNA(MATCH(CONCATENATE(AP$4,$A19),'Výsledková listina'!$R:$R,0)),"",INDEX('Výsledková listina'!$T:$T,MATCH(CONCATENATE(AP$4,$A19),'Výsledková listina'!$R:$R,0),1))</f>
      </c>
      <c r="AR19" s="4"/>
      <c r="AS19" s="53">
        <f t="shared" si="7"/>
      </c>
      <c r="AT19" s="73"/>
      <c r="AU19" s="17">
        <f>IF(ISNA(MATCH(CONCATENATE(AU$4,$A19),'Výsledková listina'!$R:$R,0)),"",INDEX('Výsledková listina'!$C:$C,MATCH(CONCATENATE(AU$4,$A19),'Výsledková listina'!$R:$R,0),1))</f>
      </c>
      <c r="AV19" s="55">
        <f>IF(ISNA(MATCH(CONCATENATE(AU$4,$A19),'Výsledková listina'!$R:$R,0)),"",INDEX('Výsledková listina'!$T:$T,MATCH(CONCATENATE(AU$4,$A19),'Výsledková listina'!$R:$R,0),1))</f>
      </c>
      <c r="AW19" s="4"/>
      <c r="AX19" s="53">
        <f t="shared" si="8"/>
      </c>
      <c r="AY19" s="73"/>
      <c r="AZ19" s="17">
        <f>IF(ISNA(MATCH(CONCATENATE(AZ$4,$A19),'Výsledková listina'!$R:$R,0)),"",INDEX('Výsledková listina'!$C:$C,MATCH(CONCATENATE(AZ$4,$A19),'Výsledková listina'!$R:$R,0),1))</f>
      </c>
      <c r="BA19" s="55">
        <f>IF(ISNA(MATCH(CONCATENATE(AZ$4,$A19),'Výsledková listina'!$R:$R,0)),"",INDEX('Výsledková listina'!$T:$T,MATCH(CONCATENATE(AZ$4,$A19),'Výsledková listina'!$R:$R,0),1))</f>
      </c>
      <c r="BB19" s="4"/>
      <c r="BC19" s="53">
        <f t="shared" si="9"/>
      </c>
      <c r="BD19" s="73"/>
      <c r="BE19" s="17">
        <f>IF(ISNA(MATCH(CONCATENATE(BE$4,$A19),'Výsledková listina'!$R:$R,0)),"",INDEX('Výsledková listina'!$C:$C,MATCH(CONCATENATE(BE$4,$A19),'Výsledková listina'!$R:$R,0),1))</f>
      </c>
      <c r="BF19" s="55">
        <f>IF(ISNA(MATCH(CONCATENATE(BE$4,$A19),'Výsledková listina'!$R:$R,0)),"",INDEX('Výsledková listina'!$T:$T,MATCH(CONCATENATE(BE$4,$A19),'Výsledková listina'!$R:$R,0),1))</f>
      </c>
      <c r="BG19" s="4"/>
      <c r="BH19" s="53">
        <f t="shared" si="10"/>
      </c>
      <c r="BI19" s="73"/>
      <c r="BJ19" s="17">
        <f>IF(ISNA(MATCH(CONCATENATE(BJ$4,$A19),'Výsledková listina'!$R:$R,0)),"",INDEX('Výsledková listina'!$C:$C,MATCH(CONCATENATE(BJ$4,$A19),'Výsledková listina'!$R:$R,0),1))</f>
      </c>
      <c r="BK19" s="55">
        <f>IF(ISNA(MATCH(CONCATENATE(BJ$4,$A19),'Výsledková listina'!$R:$R,0)),"",INDEX('Výsledková listina'!$T:$T,MATCH(CONCATENATE(BJ$4,$A19),'Výsledková listina'!$R:$R,0),1))</f>
      </c>
      <c r="BL19" s="4"/>
      <c r="BM19" s="53">
        <f t="shared" si="11"/>
      </c>
      <c r="BN19" s="73"/>
      <c r="BO19" s="17">
        <f>IF(ISNA(MATCH(CONCATENATE(BO$4,$A19),'Výsledková listina'!$R:$R,0)),"",INDEX('Výsledková listina'!$C:$C,MATCH(CONCATENATE(BO$4,$A19),'Výsledková listina'!$R:$R,0),1))</f>
      </c>
      <c r="BP19" s="55">
        <f>IF(ISNA(MATCH(CONCATENATE(BO$4,$A19),'Výsledková listina'!$R:$R,0)),"",INDEX('Výsledková listina'!$T:$T,MATCH(CONCATENATE(BO$4,$A19),'Výsledková listina'!$R:$R,0),1))</f>
      </c>
      <c r="BQ19" s="4"/>
      <c r="BR19" s="53">
        <f t="shared" si="12"/>
      </c>
      <c r="BS19" s="73"/>
      <c r="BT19" s="17">
        <f>IF(ISNA(MATCH(CONCATENATE(BT$4,$A19),'Výsledková listina'!$R:$R,0)),"",INDEX('Výsledková listina'!$C:$C,MATCH(CONCATENATE(BT$4,$A19),'Výsledková listina'!$R:$R,0),1))</f>
      </c>
      <c r="BU19" s="55">
        <f>IF(ISNA(MATCH(CONCATENATE(BT$4,$A19),'Výsledková listina'!$R:$R,0)),"",INDEX('Výsledková listina'!$T:$T,MATCH(CONCATENATE(BT$4,$A19),'Výsledková listina'!$R:$R,0),1))</f>
      </c>
      <c r="BV19" s="4"/>
      <c r="BW19" s="53">
        <f t="shared" si="13"/>
      </c>
      <c r="BX19" s="73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5">
        <f>IF(ISNA(MATCH(CONCATENATE(B$4,$A20),'Výsledková listina'!$R:$R,0)),"",INDEX('Výsledková listina'!$T:$T,MATCH(CONCATENATE(B$4,$A20),'Výsledková listina'!$R:$R,0),1))</f>
      </c>
      <c r="D20" s="4"/>
      <c r="E20" s="53">
        <f t="shared" si="14"/>
      </c>
      <c r="F20" s="73"/>
      <c r="G20" s="17">
        <f>IF(ISNA(MATCH(CONCATENATE(G$4,$A20),'Výsledková listina'!$R:$R,0)),"",INDEX('Výsledková listina'!$C:$C,MATCH(CONCATENATE(G$4,$A20),'Výsledková listina'!$R:$R,0),1))</f>
      </c>
      <c r="H20" s="55">
        <f>IF(ISNA(MATCH(CONCATENATE(G$4,$A20),'Výsledková listina'!$R:$R,0)),"",INDEX('Výsledková listina'!$T:$T,MATCH(CONCATENATE(G$4,$A20),'Výsledková listina'!$R:$R,0),1))</f>
      </c>
      <c r="I20" s="4"/>
      <c r="J20" s="53">
        <f t="shared" si="0"/>
      </c>
      <c r="K20" s="73"/>
      <c r="L20" s="17">
        <f>IF(ISNA(MATCH(CONCATENATE(L$4,$A20),'Výsledková listina'!$R:$R,0)),"",INDEX('Výsledková listina'!$C:$C,MATCH(CONCATENATE(L$4,$A20),'Výsledková listina'!$R:$R,0),1))</f>
      </c>
      <c r="M20" s="55">
        <f>IF(ISNA(MATCH(CONCATENATE(L$4,$A20),'Výsledková listina'!$R:$R,0)),"",INDEX('Výsledková listina'!$T:$T,MATCH(CONCATENATE(L$4,$A20),'Výsledková listina'!$R:$R,0),1))</f>
      </c>
      <c r="N20" s="4"/>
      <c r="O20" s="53">
        <f t="shared" si="1"/>
      </c>
      <c r="P20" s="73"/>
      <c r="Q20" s="17">
        <f>IF(ISNA(MATCH(CONCATENATE(Q$4,$A20),'Výsledková listina'!$R:$R,0)),"",INDEX('Výsledková listina'!$C:$C,MATCH(CONCATENATE(Q$4,$A20),'Výsledková listina'!$R:$R,0),1))</f>
      </c>
      <c r="R20" s="55">
        <f>IF(ISNA(MATCH(CONCATENATE(Q$4,$A20),'Výsledková listina'!$R:$R,0)),"",INDEX('Výsledková listina'!$T:$T,MATCH(CONCATENATE(Q$4,$A20),'Výsledková listina'!$R:$R,0),1))</f>
      </c>
      <c r="S20" s="4"/>
      <c r="T20" s="53">
        <f t="shared" si="2"/>
      </c>
      <c r="U20" s="73"/>
      <c r="V20" s="17">
        <f>IF(ISNA(MATCH(CONCATENATE(V$4,$A20),'Výsledková listina'!$R:$R,0)),"",INDEX('Výsledková listina'!$C:$C,MATCH(CONCATENATE(V$4,$A20),'Výsledková listina'!$R:$R,0),1))</f>
      </c>
      <c r="W20" s="55">
        <f>IF(ISNA(MATCH(CONCATENATE(V$4,$A20),'Výsledková listina'!$R:$R,0)),"",INDEX('Výsledková listina'!$T:$T,MATCH(CONCATENATE(V$4,$A20),'Výsledková listina'!$R:$R,0),1))</f>
      </c>
      <c r="X20" s="4"/>
      <c r="Y20" s="53">
        <f t="shared" si="3"/>
      </c>
      <c r="Z20" s="73"/>
      <c r="AA20" s="17">
        <f>IF(ISNA(MATCH(CONCATENATE(AA$4,$A20),'Výsledková listina'!$R:$R,0)),"",INDEX('Výsledková listina'!$C:$C,MATCH(CONCATENATE(AA$4,$A20),'Výsledková listina'!$R:$R,0),1))</f>
      </c>
      <c r="AB20" s="55">
        <f>IF(ISNA(MATCH(CONCATENATE(AA$4,$A20),'Výsledková listina'!$R:$R,0)),"",INDEX('Výsledková listina'!$T:$T,MATCH(CONCATENATE(AA$4,$A20),'Výsledková listina'!$R:$R,0),1))</f>
      </c>
      <c r="AC20" s="4"/>
      <c r="AD20" s="53">
        <f t="shared" si="4"/>
      </c>
      <c r="AE20" s="73"/>
      <c r="AF20" s="17">
        <f>IF(ISNA(MATCH(CONCATENATE(AF$4,$A20),'Výsledková listina'!$R:$R,0)),"",INDEX('Výsledková listina'!$C:$C,MATCH(CONCATENATE(AF$4,$A20),'Výsledková listina'!$R:$R,0),1))</f>
      </c>
      <c r="AG20" s="55">
        <f>IF(ISNA(MATCH(CONCATENATE(AF$4,$A20),'Výsledková listina'!$R:$R,0)),"",INDEX('Výsledková listina'!$T:$T,MATCH(CONCATENATE(AF$4,$A20),'Výsledková listina'!$R:$R,0),1))</f>
      </c>
      <c r="AH20" s="4"/>
      <c r="AI20" s="53">
        <f t="shared" si="5"/>
      </c>
      <c r="AJ20" s="73"/>
      <c r="AK20" s="17">
        <f>IF(ISNA(MATCH(CONCATENATE(AK$4,$A20),'Výsledková listina'!$R:$R,0)),"",INDEX('Výsledková listina'!$C:$C,MATCH(CONCATENATE(AK$4,$A20),'Výsledková listina'!$R:$R,0),1))</f>
      </c>
      <c r="AL20" s="55">
        <f>IF(ISNA(MATCH(CONCATENATE(AK$4,$A20),'Výsledková listina'!$R:$R,0)),"",INDEX('Výsledková listina'!$T:$T,MATCH(CONCATENATE(AK$4,$A20),'Výsledková listina'!$R:$R,0),1))</f>
      </c>
      <c r="AM20" s="4"/>
      <c r="AN20" s="53">
        <f t="shared" si="6"/>
      </c>
      <c r="AO20" s="73"/>
      <c r="AP20" s="17">
        <f>IF(ISNA(MATCH(CONCATENATE(AP$4,$A20),'Výsledková listina'!$R:$R,0)),"",INDEX('Výsledková listina'!$C:$C,MATCH(CONCATENATE(AP$4,$A20),'Výsledková listina'!$R:$R,0),1))</f>
      </c>
      <c r="AQ20" s="55">
        <f>IF(ISNA(MATCH(CONCATENATE(AP$4,$A20),'Výsledková listina'!$R:$R,0)),"",INDEX('Výsledková listina'!$T:$T,MATCH(CONCATENATE(AP$4,$A20),'Výsledková listina'!$R:$R,0),1))</f>
      </c>
      <c r="AR20" s="4"/>
      <c r="AS20" s="53">
        <f t="shared" si="7"/>
      </c>
      <c r="AT20" s="73"/>
      <c r="AU20" s="17">
        <f>IF(ISNA(MATCH(CONCATENATE(AU$4,$A20),'Výsledková listina'!$R:$R,0)),"",INDEX('Výsledková listina'!$C:$C,MATCH(CONCATENATE(AU$4,$A20),'Výsledková listina'!$R:$R,0),1))</f>
      </c>
      <c r="AV20" s="55">
        <f>IF(ISNA(MATCH(CONCATENATE(AU$4,$A20),'Výsledková listina'!$R:$R,0)),"",INDEX('Výsledková listina'!$T:$T,MATCH(CONCATENATE(AU$4,$A20),'Výsledková listina'!$R:$R,0),1))</f>
      </c>
      <c r="AW20" s="4"/>
      <c r="AX20" s="53">
        <f t="shared" si="8"/>
      </c>
      <c r="AY20" s="73"/>
      <c r="AZ20" s="17">
        <f>IF(ISNA(MATCH(CONCATENATE(AZ$4,$A20),'Výsledková listina'!$R:$R,0)),"",INDEX('Výsledková listina'!$C:$C,MATCH(CONCATENATE(AZ$4,$A20),'Výsledková listina'!$R:$R,0),1))</f>
      </c>
      <c r="BA20" s="55">
        <f>IF(ISNA(MATCH(CONCATENATE(AZ$4,$A20),'Výsledková listina'!$R:$R,0)),"",INDEX('Výsledková listina'!$T:$T,MATCH(CONCATENATE(AZ$4,$A20),'Výsledková listina'!$R:$R,0),1))</f>
      </c>
      <c r="BB20" s="4"/>
      <c r="BC20" s="53">
        <f t="shared" si="9"/>
      </c>
      <c r="BD20" s="73"/>
      <c r="BE20" s="17">
        <f>IF(ISNA(MATCH(CONCATENATE(BE$4,$A20),'Výsledková listina'!$R:$R,0)),"",INDEX('Výsledková listina'!$C:$C,MATCH(CONCATENATE(BE$4,$A20),'Výsledková listina'!$R:$R,0),1))</f>
      </c>
      <c r="BF20" s="55">
        <f>IF(ISNA(MATCH(CONCATENATE(BE$4,$A20),'Výsledková listina'!$R:$R,0)),"",INDEX('Výsledková listina'!$T:$T,MATCH(CONCATENATE(BE$4,$A20),'Výsledková listina'!$R:$R,0),1))</f>
      </c>
      <c r="BG20" s="4"/>
      <c r="BH20" s="53">
        <f t="shared" si="10"/>
      </c>
      <c r="BI20" s="73"/>
      <c r="BJ20" s="17">
        <f>IF(ISNA(MATCH(CONCATENATE(BJ$4,$A20),'Výsledková listina'!$R:$R,0)),"",INDEX('Výsledková listina'!$C:$C,MATCH(CONCATENATE(BJ$4,$A20),'Výsledková listina'!$R:$R,0),1))</f>
      </c>
      <c r="BK20" s="55">
        <f>IF(ISNA(MATCH(CONCATENATE(BJ$4,$A20),'Výsledková listina'!$R:$R,0)),"",INDEX('Výsledková listina'!$T:$T,MATCH(CONCATENATE(BJ$4,$A20),'Výsledková listina'!$R:$R,0),1))</f>
      </c>
      <c r="BL20" s="4"/>
      <c r="BM20" s="53">
        <f t="shared" si="11"/>
      </c>
      <c r="BN20" s="73"/>
      <c r="BO20" s="17">
        <f>IF(ISNA(MATCH(CONCATENATE(BO$4,$A20),'Výsledková listina'!$R:$R,0)),"",INDEX('Výsledková listina'!$C:$C,MATCH(CONCATENATE(BO$4,$A20),'Výsledková listina'!$R:$R,0),1))</f>
      </c>
      <c r="BP20" s="55">
        <f>IF(ISNA(MATCH(CONCATENATE(BO$4,$A20),'Výsledková listina'!$R:$R,0)),"",INDEX('Výsledková listina'!$T:$T,MATCH(CONCATENATE(BO$4,$A20),'Výsledková listina'!$R:$R,0),1))</f>
      </c>
      <c r="BQ20" s="4"/>
      <c r="BR20" s="53">
        <f t="shared" si="12"/>
      </c>
      <c r="BS20" s="73"/>
      <c r="BT20" s="17">
        <f>IF(ISNA(MATCH(CONCATENATE(BT$4,$A20),'Výsledková listina'!$R:$R,0)),"",INDEX('Výsledková listina'!$C:$C,MATCH(CONCATENATE(BT$4,$A20),'Výsledková listina'!$R:$R,0),1))</f>
      </c>
      <c r="BU20" s="55">
        <f>IF(ISNA(MATCH(CONCATENATE(BT$4,$A20),'Výsledková listina'!$R:$R,0)),"",INDEX('Výsledková listina'!$T:$T,MATCH(CONCATENATE(BT$4,$A20),'Výsledková listina'!$R:$R,0),1))</f>
      </c>
      <c r="BV20" s="4"/>
      <c r="BW20" s="53">
        <f t="shared" si="13"/>
      </c>
      <c r="BX20" s="73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5">
        <f>IF(ISNA(MATCH(CONCATENATE(B$4,$A21),'Výsledková listina'!$R:$R,0)),"",INDEX('Výsledková listina'!$T:$T,MATCH(CONCATENATE(B$4,$A21),'Výsledková listina'!$R:$R,0),1))</f>
      </c>
      <c r="D21" s="4"/>
      <c r="E21" s="53">
        <f t="shared" si="14"/>
      </c>
      <c r="F21" s="73"/>
      <c r="G21" s="17">
        <f>IF(ISNA(MATCH(CONCATENATE(G$4,$A21),'Výsledková listina'!$R:$R,0)),"",INDEX('Výsledková listina'!$C:$C,MATCH(CONCATENATE(G$4,$A21),'Výsledková listina'!$R:$R,0),1))</f>
      </c>
      <c r="H21" s="55">
        <f>IF(ISNA(MATCH(CONCATENATE(G$4,$A21),'Výsledková listina'!$R:$R,0)),"",INDEX('Výsledková listina'!$T:$T,MATCH(CONCATENATE(G$4,$A21),'Výsledková listina'!$R:$R,0),1))</f>
      </c>
      <c r="I21" s="4"/>
      <c r="J21" s="53">
        <f t="shared" si="0"/>
      </c>
      <c r="K21" s="73"/>
      <c r="L21" s="17">
        <f>IF(ISNA(MATCH(CONCATENATE(L$4,$A21),'Výsledková listina'!$R:$R,0)),"",INDEX('Výsledková listina'!$C:$C,MATCH(CONCATENATE(L$4,$A21),'Výsledková listina'!$R:$R,0),1))</f>
      </c>
      <c r="M21" s="55">
        <f>IF(ISNA(MATCH(CONCATENATE(L$4,$A21),'Výsledková listina'!$R:$R,0)),"",INDEX('Výsledková listina'!$T:$T,MATCH(CONCATENATE(L$4,$A21),'Výsledková listina'!$R:$R,0),1))</f>
      </c>
      <c r="N21" s="4"/>
      <c r="O21" s="53">
        <f t="shared" si="1"/>
      </c>
      <c r="P21" s="73"/>
      <c r="Q21" s="17">
        <f>IF(ISNA(MATCH(CONCATENATE(Q$4,$A21),'Výsledková listina'!$R:$R,0)),"",INDEX('Výsledková listina'!$C:$C,MATCH(CONCATENATE(Q$4,$A21),'Výsledková listina'!$R:$R,0),1))</f>
      </c>
      <c r="R21" s="55">
        <f>IF(ISNA(MATCH(CONCATENATE(Q$4,$A21),'Výsledková listina'!$R:$R,0)),"",INDEX('Výsledková listina'!$T:$T,MATCH(CONCATENATE(Q$4,$A21),'Výsledková listina'!$R:$R,0),1))</f>
      </c>
      <c r="S21" s="4"/>
      <c r="T21" s="53">
        <f t="shared" si="2"/>
      </c>
      <c r="U21" s="73"/>
      <c r="V21" s="17">
        <f>IF(ISNA(MATCH(CONCATENATE(V$4,$A21),'Výsledková listina'!$R:$R,0)),"",INDEX('Výsledková listina'!$C:$C,MATCH(CONCATENATE(V$4,$A21),'Výsledková listina'!$R:$R,0),1))</f>
      </c>
      <c r="W21" s="55">
        <f>IF(ISNA(MATCH(CONCATENATE(V$4,$A21),'Výsledková listina'!$R:$R,0)),"",INDEX('Výsledková listina'!$T:$T,MATCH(CONCATENATE(V$4,$A21),'Výsledková listina'!$R:$R,0),1))</f>
      </c>
      <c r="X21" s="4"/>
      <c r="Y21" s="53">
        <f t="shared" si="3"/>
      </c>
      <c r="Z21" s="73"/>
      <c r="AA21" s="17">
        <f>IF(ISNA(MATCH(CONCATENATE(AA$4,$A21),'Výsledková listina'!$R:$R,0)),"",INDEX('Výsledková listina'!$C:$C,MATCH(CONCATENATE(AA$4,$A21),'Výsledková listina'!$R:$R,0),1))</f>
      </c>
      <c r="AB21" s="55">
        <f>IF(ISNA(MATCH(CONCATENATE(AA$4,$A21),'Výsledková listina'!$R:$R,0)),"",INDEX('Výsledková listina'!$T:$T,MATCH(CONCATENATE(AA$4,$A21),'Výsledková listina'!$R:$R,0),1))</f>
      </c>
      <c r="AC21" s="4"/>
      <c r="AD21" s="53">
        <f t="shared" si="4"/>
      </c>
      <c r="AE21" s="73"/>
      <c r="AF21" s="17">
        <f>IF(ISNA(MATCH(CONCATENATE(AF$4,$A21),'Výsledková listina'!$R:$R,0)),"",INDEX('Výsledková listina'!$C:$C,MATCH(CONCATENATE(AF$4,$A21),'Výsledková listina'!$R:$R,0),1))</f>
      </c>
      <c r="AG21" s="55">
        <f>IF(ISNA(MATCH(CONCATENATE(AF$4,$A21),'Výsledková listina'!$R:$R,0)),"",INDEX('Výsledková listina'!$T:$T,MATCH(CONCATENATE(AF$4,$A21),'Výsledková listina'!$R:$R,0),1))</f>
      </c>
      <c r="AH21" s="4"/>
      <c r="AI21" s="53">
        <f t="shared" si="5"/>
      </c>
      <c r="AJ21" s="73"/>
      <c r="AK21" s="17">
        <f>IF(ISNA(MATCH(CONCATENATE(AK$4,$A21),'Výsledková listina'!$R:$R,0)),"",INDEX('Výsledková listina'!$C:$C,MATCH(CONCATENATE(AK$4,$A21),'Výsledková listina'!$R:$R,0),1))</f>
      </c>
      <c r="AL21" s="55">
        <f>IF(ISNA(MATCH(CONCATENATE(AK$4,$A21),'Výsledková listina'!$R:$R,0)),"",INDEX('Výsledková listina'!$T:$T,MATCH(CONCATENATE(AK$4,$A21),'Výsledková listina'!$R:$R,0),1))</f>
      </c>
      <c r="AM21" s="4"/>
      <c r="AN21" s="53">
        <f t="shared" si="6"/>
      </c>
      <c r="AO21" s="73"/>
      <c r="AP21" s="17">
        <f>IF(ISNA(MATCH(CONCATENATE(AP$4,$A21),'Výsledková listina'!$R:$R,0)),"",INDEX('Výsledková listina'!$C:$C,MATCH(CONCATENATE(AP$4,$A21),'Výsledková listina'!$R:$R,0),1))</f>
      </c>
      <c r="AQ21" s="55">
        <f>IF(ISNA(MATCH(CONCATENATE(AP$4,$A21),'Výsledková listina'!$R:$R,0)),"",INDEX('Výsledková listina'!$T:$T,MATCH(CONCATENATE(AP$4,$A21),'Výsledková listina'!$R:$R,0),1))</f>
      </c>
      <c r="AR21" s="4"/>
      <c r="AS21" s="53">
        <f t="shared" si="7"/>
      </c>
      <c r="AT21" s="73"/>
      <c r="AU21" s="17">
        <f>IF(ISNA(MATCH(CONCATENATE(AU$4,$A21),'Výsledková listina'!$R:$R,0)),"",INDEX('Výsledková listina'!$C:$C,MATCH(CONCATENATE(AU$4,$A21),'Výsledková listina'!$R:$R,0),1))</f>
      </c>
      <c r="AV21" s="55">
        <f>IF(ISNA(MATCH(CONCATENATE(AU$4,$A21),'Výsledková listina'!$R:$R,0)),"",INDEX('Výsledková listina'!$T:$T,MATCH(CONCATENATE(AU$4,$A21),'Výsledková listina'!$R:$R,0),1))</f>
      </c>
      <c r="AW21" s="4"/>
      <c r="AX21" s="53">
        <f t="shared" si="8"/>
      </c>
      <c r="AY21" s="73"/>
      <c r="AZ21" s="17">
        <f>IF(ISNA(MATCH(CONCATENATE(AZ$4,$A21),'Výsledková listina'!$R:$R,0)),"",INDEX('Výsledková listina'!$C:$C,MATCH(CONCATENATE(AZ$4,$A21),'Výsledková listina'!$R:$R,0),1))</f>
      </c>
      <c r="BA21" s="55">
        <f>IF(ISNA(MATCH(CONCATENATE(AZ$4,$A21),'Výsledková listina'!$R:$R,0)),"",INDEX('Výsledková listina'!$T:$T,MATCH(CONCATENATE(AZ$4,$A21),'Výsledková listina'!$R:$R,0),1))</f>
      </c>
      <c r="BB21" s="4"/>
      <c r="BC21" s="53">
        <f t="shared" si="9"/>
      </c>
      <c r="BD21" s="73"/>
      <c r="BE21" s="17">
        <f>IF(ISNA(MATCH(CONCATENATE(BE$4,$A21),'Výsledková listina'!$R:$R,0)),"",INDEX('Výsledková listina'!$C:$C,MATCH(CONCATENATE(BE$4,$A21),'Výsledková listina'!$R:$R,0),1))</f>
      </c>
      <c r="BF21" s="55">
        <f>IF(ISNA(MATCH(CONCATENATE(BE$4,$A21),'Výsledková listina'!$R:$R,0)),"",INDEX('Výsledková listina'!$T:$T,MATCH(CONCATENATE(BE$4,$A21),'Výsledková listina'!$R:$R,0),1))</f>
      </c>
      <c r="BG21" s="4"/>
      <c r="BH21" s="53">
        <f t="shared" si="10"/>
      </c>
      <c r="BI21" s="73"/>
      <c r="BJ21" s="17">
        <f>IF(ISNA(MATCH(CONCATENATE(BJ$4,$A21),'Výsledková listina'!$R:$R,0)),"",INDEX('Výsledková listina'!$C:$C,MATCH(CONCATENATE(BJ$4,$A21),'Výsledková listina'!$R:$R,0),1))</f>
      </c>
      <c r="BK21" s="55">
        <f>IF(ISNA(MATCH(CONCATENATE(BJ$4,$A21),'Výsledková listina'!$R:$R,0)),"",INDEX('Výsledková listina'!$T:$T,MATCH(CONCATENATE(BJ$4,$A21),'Výsledková listina'!$R:$R,0),1))</f>
      </c>
      <c r="BL21" s="4"/>
      <c r="BM21" s="53">
        <f t="shared" si="11"/>
      </c>
      <c r="BN21" s="73"/>
      <c r="BO21" s="17">
        <f>IF(ISNA(MATCH(CONCATENATE(BO$4,$A21),'Výsledková listina'!$R:$R,0)),"",INDEX('Výsledková listina'!$C:$C,MATCH(CONCATENATE(BO$4,$A21),'Výsledková listina'!$R:$R,0),1))</f>
      </c>
      <c r="BP21" s="55">
        <f>IF(ISNA(MATCH(CONCATENATE(BO$4,$A21),'Výsledková listina'!$R:$R,0)),"",INDEX('Výsledková listina'!$T:$T,MATCH(CONCATENATE(BO$4,$A21),'Výsledková listina'!$R:$R,0),1))</f>
      </c>
      <c r="BQ21" s="4"/>
      <c r="BR21" s="53">
        <f t="shared" si="12"/>
      </c>
      <c r="BS21" s="73"/>
      <c r="BT21" s="17">
        <f>IF(ISNA(MATCH(CONCATENATE(BT$4,$A21),'Výsledková listina'!$R:$R,0)),"",INDEX('Výsledková listina'!$C:$C,MATCH(CONCATENATE(BT$4,$A21),'Výsledková listina'!$R:$R,0),1))</f>
      </c>
      <c r="BU21" s="55">
        <f>IF(ISNA(MATCH(CONCATENATE(BT$4,$A21),'Výsledková listina'!$R:$R,0)),"",INDEX('Výsledková listina'!$T:$T,MATCH(CONCATENATE(BT$4,$A21),'Výsledková listina'!$R:$R,0),1))</f>
      </c>
      <c r="BV21" s="4"/>
      <c r="BW21" s="53">
        <f t="shared" si="13"/>
      </c>
      <c r="BX21" s="73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5">
        <f>IF(ISNA(MATCH(CONCATENATE(B$4,$A22),'Výsledková listina'!$R:$R,0)),"",INDEX('Výsledková listina'!$T:$T,MATCH(CONCATENATE(B$4,$A22),'Výsledková listina'!$R:$R,0),1))</f>
      </c>
      <c r="D22" s="4"/>
      <c r="E22" s="53">
        <f t="shared" si="14"/>
      </c>
      <c r="F22" s="73"/>
      <c r="G22" s="17">
        <f>IF(ISNA(MATCH(CONCATENATE(G$4,$A22),'Výsledková listina'!$R:$R,0)),"",INDEX('Výsledková listina'!$C:$C,MATCH(CONCATENATE(G$4,$A22),'Výsledková listina'!$R:$R,0),1))</f>
      </c>
      <c r="H22" s="55">
        <f>IF(ISNA(MATCH(CONCATENATE(G$4,$A22),'Výsledková listina'!$R:$R,0)),"",INDEX('Výsledková listina'!$T:$T,MATCH(CONCATENATE(G$4,$A22),'Výsledková listina'!$R:$R,0),1))</f>
      </c>
      <c r="I22" s="4"/>
      <c r="J22" s="53">
        <f t="shared" si="0"/>
      </c>
      <c r="K22" s="73"/>
      <c r="L22" s="17">
        <f>IF(ISNA(MATCH(CONCATENATE(L$4,$A22),'Výsledková listina'!$R:$R,0)),"",INDEX('Výsledková listina'!$C:$C,MATCH(CONCATENATE(L$4,$A22),'Výsledková listina'!$R:$R,0),1))</f>
      </c>
      <c r="M22" s="55">
        <f>IF(ISNA(MATCH(CONCATENATE(L$4,$A22),'Výsledková listina'!$R:$R,0)),"",INDEX('Výsledková listina'!$T:$T,MATCH(CONCATENATE(L$4,$A22),'Výsledková listina'!$R:$R,0),1))</f>
      </c>
      <c r="N22" s="4"/>
      <c r="O22" s="53">
        <f t="shared" si="1"/>
      </c>
      <c r="P22" s="73"/>
      <c r="Q22" s="17">
        <f>IF(ISNA(MATCH(CONCATENATE(Q$4,$A22),'Výsledková listina'!$R:$R,0)),"",INDEX('Výsledková listina'!$C:$C,MATCH(CONCATENATE(Q$4,$A22),'Výsledková listina'!$R:$R,0),1))</f>
      </c>
      <c r="R22" s="55">
        <f>IF(ISNA(MATCH(CONCATENATE(Q$4,$A22),'Výsledková listina'!$R:$R,0)),"",INDEX('Výsledková listina'!$T:$T,MATCH(CONCATENATE(Q$4,$A22),'Výsledková listina'!$R:$R,0),1))</f>
      </c>
      <c r="S22" s="4"/>
      <c r="T22" s="53">
        <f t="shared" si="2"/>
      </c>
      <c r="U22" s="73"/>
      <c r="V22" s="17">
        <f>IF(ISNA(MATCH(CONCATENATE(V$4,$A22),'Výsledková listina'!$R:$R,0)),"",INDEX('Výsledková listina'!$C:$C,MATCH(CONCATENATE(V$4,$A22),'Výsledková listina'!$R:$R,0),1))</f>
      </c>
      <c r="W22" s="55">
        <f>IF(ISNA(MATCH(CONCATENATE(V$4,$A22),'Výsledková listina'!$R:$R,0)),"",INDEX('Výsledková listina'!$T:$T,MATCH(CONCATENATE(V$4,$A22),'Výsledková listina'!$R:$R,0),1))</f>
      </c>
      <c r="X22" s="4"/>
      <c r="Y22" s="53">
        <f t="shared" si="3"/>
      </c>
      <c r="Z22" s="73"/>
      <c r="AA22" s="17">
        <f>IF(ISNA(MATCH(CONCATENATE(AA$4,$A22),'Výsledková listina'!$R:$R,0)),"",INDEX('Výsledková listina'!$C:$C,MATCH(CONCATENATE(AA$4,$A22),'Výsledková listina'!$R:$R,0),1))</f>
      </c>
      <c r="AB22" s="55">
        <f>IF(ISNA(MATCH(CONCATENATE(AA$4,$A22),'Výsledková listina'!$R:$R,0)),"",INDEX('Výsledková listina'!$T:$T,MATCH(CONCATENATE(AA$4,$A22),'Výsledková listina'!$R:$R,0),1))</f>
      </c>
      <c r="AC22" s="4"/>
      <c r="AD22" s="53">
        <f t="shared" si="4"/>
      </c>
      <c r="AE22" s="73"/>
      <c r="AF22" s="17">
        <f>IF(ISNA(MATCH(CONCATENATE(AF$4,$A22),'Výsledková listina'!$R:$R,0)),"",INDEX('Výsledková listina'!$C:$C,MATCH(CONCATENATE(AF$4,$A22),'Výsledková listina'!$R:$R,0),1))</f>
      </c>
      <c r="AG22" s="55">
        <f>IF(ISNA(MATCH(CONCATENATE(AF$4,$A22),'Výsledková listina'!$R:$R,0)),"",INDEX('Výsledková listina'!$T:$T,MATCH(CONCATENATE(AF$4,$A22),'Výsledková listina'!$R:$R,0),1))</f>
      </c>
      <c r="AH22" s="4"/>
      <c r="AI22" s="53">
        <f t="shared" si="5"/>
      </c>
      <c r="AJ22" s="73"/>
      <c r="AK22" s="17">
        <f>IF(ISNA(MATCH(CONCATENATE(AK$4,$A22),'Výsledková listina'!$R:$R,0)),"",INDEX('Výsledková listina'!$C:$C,MATCH(CONCATENATE(AK$4,$A22),'Výsledková listina'!$R:$R,0),1))</f>
      </c>
      <c r="AL22" s="55">
        <f>IF(ISNA(MATCH(CONCATENATE(AK$4,$A22),'Výsledková listina'!$R:$R,0)),"",INDEX('Výsledková listina'!$T:$T,MATCH(CONCATENATE(AK$4,$A22),'Výsledková listina'!$R:$R,0),1))</f>
      </c>
      <c r="AM22" s="4"/>
      <c r="AN22" s="53">
        <f t="shared" si="6"/>
      </c>
      <c r="AO22" s="73"/>
      <c r="AP22" s="17">
        <f>IF(ISNA(MATCH(CONCATENATE(AP$4,$A22),'Výsledková listina'!$R:$R,0)),"",INDEX('Výsledková listina'!$C:$C,MATCH(CONCATENATE(AP$4,$A22),'Výsledková listina'!$R:$R,0),1))</f>
      </c>
      <c r="AQ22" s="55">
        <f>IF(ISNA(MATCH(CONCATENATE(AP$4,$A22),'Výsledková listina'!$R:$R,0)),"",INDEX('Výsledková listina'!$T:$T,MATCH(CONCATENATE(AP$4,$A22),'Výsledková listina'!$R:$R,0),1))</f>
      </c>
      <c r="AR22" s="4"/>
      <c r="AS22" s="53">
        <f t="shared" si="7"/>
      </c>
      <c r="AT22" s="73"/>
      <c r="AU22" s="17">
        <f>IF(ISNA(MATCH(CONCATENATE(AU$4,$A22),'Výsledková listina'!$R:$R,0)),"",INDEX('Výsledková listina'!$C:$C,MATCH(CONCATENATE(AU$4,$A22),'Výsledková listina'!$R:$R,0),1))</f>
      </c>
      <c r="AV22" s="55">
        <f>IF(ISNA(MATCH(CONCATENATE(AU$4,$A22),'Výsledková listina'!$R:$R,0)),"",INDEX('Výsledková listina'!$T:$T,MATCH(CONCATENATE(AU$4,$A22),'Výsledková listina'!$R:$R,0),1))</f>
      </c>
      <c r="AW22" s="4"/>
      <c r="AX22" s="53">
        <f t="shared" si="8"/>
      </c>
      <c r="AY22" s="73"/>
      <c r="AZ22" s="17">
        <f>IF(ISNA(MATCH(CONCATENATE(AZ$4,$A22),'Výsledková listina'!$R:$R,0)),"",INDEX('Výsledková listina'!$C:$C,MATCH(CONCATENATE(AZ$4,$A22),'Výsledková listina'!$R:$R,0),1))</f>
      </c>
      <c r="BA22" s="55">
        <f>IF(ISNA(MATCH(CONCATENATE(AZ$4,$A22),'Výsledková listina'!$R:$R,0)),"",INDEX('Výsledková listina'!$T:$T,MATCH(CONCATENATE(AZ$4,$A22),'Výsledková listina'!$R:$R,0),1))</f>
      </c>
      <c r="BB22" s="4"/>
      <c r="BC22" s="53">
        <f t="shared" si="9"/>
      </c>
      <c r="BD22" s="73"/>
      <c r="BE22" s="17">
        <f>IF(ISNA(MATCH(CONCATENATE(BE$4,$A22),'Výsledková listina'!$R:$R,0)),"",INDEX('Výsledková listina'!$C:$C,MATCH(CONCATENATE(BE$4,$A22),'Výsledková listina'!$R:$R,0),1))</f>
      </c>
      <c r="BF22" s="55">
        <f>IF(ISNA(MATCH(CONCATENATE(BE$4,$A22),'Výsledková listina'!$R:$R,0)),"",INDEX('Výsledková listina'!$T:$T,MATCH(CONCATENATE(BE$4,$A22),'Výsledková listina'!$R:$R,0),1))</f>
      </c>
      <c r="BG22" s="4"/>
      <c r="BH22" s="53">
        <f t="shared" si="10"/>
      </c>
      <c r="BI22" s="73"/>
      <c r="BJ22" s="17">
        <f>IF(ISNA(MATCH(CONCATENATE(BJ$4,$A22),'Výsledková listina'!$R:$R,0)),"",INDEX('Výsledková listina'!$C:$C,MATCH(CONCATENATE(BJ$4,$A22),'Výsledková listina'!$R:$R,0),1))</f>
      </c>
      <c r="BK22" s="55">
        <f>IF(ISNA(MATCH(CONCATENATE(BJ$4,$A22),'Výsledková listina'!$R:$R,0)),"",INDEX('Výsledková listina'!$T:$T,MATCH(CONCATENATE(BJ$4,$A22),'Výsledková listina'!$R:$R,0),1))</f>
      </c>
      <c r="BL22" s="4"/>
      <c r="BM22" s="53">
        <f t="shared" si="11"/>
      </c>
      <c r="BN22" s="73"/>
      <c r="BO22" s="17">
        <f>IF(ISNA(MATCH(CONCATENATE(BO$4,$A22),'Výsledková listina'!$R:$R,0)),"",INDEX('Výsledková listina'!$C:$C,MATCH(CONCATENATE(BO$4,$A22),'Výsledková listina'!$R:$R,0),1))</f>
      </c>
      <c r="BP22" s="55">
        <f>IF(ISNA(MATCH(CONCATENATE(BO$4,$A22),'Výsledková listina'!$R:$R,0)),"",INDEX('Výsledková listina'!$T:$T,MATCH(CONCATENATE(BO$4,$A22),'Výsledková listina'!$R:$R,0),1))</f>
      </c>
      <c r="BQ22" s="4"/>
      <c r="BR22" s="53">
        <f t="shared" si="12"/>
      </c>
      <c r="BS22" s="73"/>
      <c r="BT22" s="17">
        <f>IF(ISNA(MATCH(CONCATENATE(BT$4,$A22),'Výsledková listina'!$R:$R,0)),"",INDEX('Výsledková listina'!$C:$C,MATCH(CONCATENATE(BT$4,$A22),'Výsledková listina'!$R:$R,0),1))</f>
      </c>
      <c r="BU22" s="55">
        <f>IF(ISNA(MATCH(CONCATENATE(BT$4,$A22),'Výsledková listina'!$R:$R,0)),"",INDEX('Výsledková listina'!$T:$T,MATCH(CONCATENATE(BT$4,$A22),'Výsledková listina'!$R:$R,0),1))</f>
      </c>
      <c r="BV22" s="4"/>
      <c r="BW22" s="53">
        <f t="shared" si="13"/>
      </c>
      <c r="BX22" s="73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5">
        <f>IF(ISNA(MATCH(CONCATENATE(B$4,$A23),'Výsledková listina'!$R:$R,0)),"",INDEX('Výsledková listina'!$T:$T,MATCH(CONCATENATE(B$4,$A23),'Výsledková listina'!$R:$R,0),1))</f>
      </c>
      <c r="D23" s="4"/>
      <c r="E23" s="53">
        <f t="shared" si="14"/>
      </c>
      <c r="F23" s="73"/>
      <c r="G23" s="17">
        <f>IF(ISNA(MATCH(CONCATENATE(G$4,$A23),'Výsledková listina'!$R:$R,0)),"",INDEX('Výsledková listina'!$C:$C,MATCH(CONCATENATE(G$4,$A23),'Výsledková listina'!$R:$R,0),1))</f>
      </c>
      <c r="H23" s="55">
        <f>IF(ISNA(MATCH(CONCATENATE(G$4,$A23),'Výsledková listina'!$R:$R,0)),"",INDEX('Výsledková listina'!$T:$T,MATCH(CONCATENATE(G$4,$A23),'Výsledková listina'!$R:$R,0),1))</f>
      </c>
      <c r="I23" s="4"/>
      <c r="J23" s="53">
        <f t="shared" si="0"/>
      </c>
      <c r="K23" s="73"/>
      <c r="L23" s="17">
        <f>IF(ISNA(MATCH(CONCATENATE(L$4,$A23),'Výsledková listina'!$R:$R,0)),"",INDEX('Výsledková listina'!$C:$C,MATCH(CONCATENATE(L$4,$A23),'Výsledková listina'!$R:$R,0),1))</f>
      </c>
      <c r="M23" s="55">
        <f>IF(ISNA(MATCH(CONCATENATE(L$4,$A23),'Výsledková listina'!$R:$R,0)),"",INDEX('Výsledková listina'!$T:$T,MATCH(CONCATENATE(L$4,$A23),'Výsledková listina'!$R:$R,0),1))</f>
      </c>
      <c r="N23" s="4"/>
      <c r="O23" s="53">
        <f t="shared" si="1"/>
      </c>
      <c r="P23" s="73"/>
      <c r="Q23" s="17">
        <f>IF(ISNA(MATCH(CONCATENATE(Q$4,$A23),'Výsledková listina'!$R:$R,0)),"",INDEX('Výsledková listina'!$C:$C,MATCH(CONCATENATE(Q$4,$A23),'Výsledková listina'!$R:$R,0),1))</f>
      </c>
      <c r="R23" s="55">
        <f>IF(ISNA(MATCH(CONCATENATE(Q$4,$A23),'Výsledková listina'!$R:$R,0)),"",INDEX('Výsledková listina'!$T:$T,MATCH(CONCATENATE(Q$4,$A23),'Výsledková listina'!$R:$R,0),1))</f>
      </c>
      <c r="S23" s="4"/>
      <c r="T23" s="53">
        <f t="shared" si="2"/>
      </c>
      <c r="U23" s="73"/>
      <c r="V23" s="17">
        <f>IF(ISNA(MATCH(CONCATENATE(V$4,$A23),'Výsledková listina'!$R:$R,0)),"",INDEX('Výsledková listina'!$C:$C,MATCH(CONCATENATE(V$4,$A23),'Výsledková listina'!$R:$R,0),1))</f>
      </c>
      <c r="W23" s="55">
        <f>IF(ISNA(MATCH(CONCATENATE(V$4,$A23),'Výsledková listina'!$R:$R,0)),"",INDEX('Výsledková listina'!$T:$T,MATCH(CONCATENATE(V$4,$A23),'Výsledková listina'!$R:$R,0),1))</f>
      </c>
      <c r="X23" s="4"/>
      <c r="Y23" s="53">
        <f t="shared" si="3"/>
      </c>
      <c r="Z23" s="73"/>
      <c r="AA23" s="17">
        <f>IF(ISNA(MATCH(CONCATENATE(AA$4,$A23),'Výsledková listina'!$R:$R,0)),"",INDEX('Výsledková listina'!$C:$C,MATCH(CONCATENATE(AA$4,$A23),'Výsledková listina'!$R:$R,0),1))</f>
      </c>
      <c r="AB23" s="55">
        <f>IF(ISNA(MATCH(CONCATENATE(AA$4,$A23),'Výsledková listina'!$R:$R,0)),"",INDEX('Výsledková listina'!$T:$T,MATCH(CONCATENATE(AA$4,$A23),'Výsledková listina'!$R:$R,0),1))</f>
      </c>
      <c r="AC23" s="4"/>
      <c r="AD23" s="53">
        <f t="shared" si="4"/>
      </c>
      <c r="AE23" s="73"/>
      <c r="AF23" s="17">
        <f>IF(ISNA(MATCH(CONCATENATE(AF$4,$A23),'Výsledková listina'!$R:$R,0)),"",INDEX('Výsledková listina'!$C:$C,MATCH(CONCATENATE(AF$4,$A23),'Výsledková listina'!$R:$R,0),1))</f>
      </c>
      <c r="AG23" s="55">
        <f>IF(ISNA(MATCH(CONCATENATE(AF$4,$A23),'Výsledková listina'!$R:$R,0)),"",INDEX('Výsledková listina'!$T:$T,MATCH(CONCATENATE(AF$4,$A23),'Výsledková listina'!$R:$R,0),1))</f>
      </c>
      <c r="AH23" s="4"/>
      <c r="AI23" s="53">
        <f t="shared" si="5"/>
      </c>
      <c r="AJ23" s="73"/>
      <c r="AK23" s="17">
        <f>IF(ISNA(MATCH(CONCATENATE(AK$4,$A23),'Výsledková listina'!$R:$R,0)),"",INDEX('Výsledková listina'!$C:$C,MATCH(CONCATENATE(AK$4,$A23),'Výsledková listina'!$R:$R,0),1))</f>
      </c>
      <c r="AL23" s="55">
        <f>IF(ISNA(MATCH(CONCATENATE(AK$4,$A23),'Výsledková listina'!$R:$R,0)),"",INDEX('Výsledková listina'!$T:$T,MATCH(CONCATENATE(AK$4,$A23),'Výsledková listina'!$R:$R,0),1))</f>
      </c>
      <c r="AM23" s="4"/>
      <c r="AN23" s="53">
        <f t="shared" si="6"/>
      </c>
      <c r="AO23" s="73"/>
      <c r="AP23" s="17">
        <f>IF(ISNA(MATCH(CONCATENATE(AP$4,$A23),'Výsledková listina'!$R:$R,0)),"",INDEX('Výsledková listina'!$C:$C,MATCH(CONCATENATE(AP$4,$A23),'Výsledková listina'!$R:$R,0),1))</f>
      </c>
      <c r="AQ23" s="55">
        <f>IF(ISNA(MATCH(CONCATENATE(AP$4,$A23),'Výsledková listina'!$R:$R,0)),"",INDEX('Výsledková listina'!$T:$T,MATCH(CONCATENATE(AP$4,$A23),'Výsledková listina'!$R:$R,0),1))</f>
      </c>
      <c r="AR23" s="4"/>
      <c r="AS23" s="53">
        <f t="shared" si="7"/>
      </c>
      <c r="AT23" s="73"/>
      <c r="AU23" s="17">
        <f>IF(ISNA(MATCH(CONCATENATE(AU$4,$A23),'Výsledková listina'!$R:$R,0)),"",INDEX('Výsledková listina'!$C:$C,MATCH(CONCATENATE(AU$4,$A23),'Výsledková listina'!$R:$R,0),1))</f>
      </c>
      <c r="AV23" s="55">
        <f>IF(ISNA(MATCH(CONCATENATE(AU$4,$A23),'Výsledková listina'!$R:$R,0)),"",INDEX('Výsledková listina'!$T:$T,MATCH(CONCATENATE(AU$4,$A23),'Výsledková listina'!$R:$R,0),1))</f>
      </c>
      <c r="AW23" s="4"/>
      <c r="AX23" s="53">
        <f t="shared" si="8"/>
      </c>
      <c r="AY23" s="73"/>
      <c r="AZ23" s="17">
        <f>IF(ISNA(MATCH(CONCATENATE(AZ$4,$A23),'Výsledková listina'!$R:$R,0)),"",INDEX('Výsledková listina'!$C:$C,MATCH(CONCATENATE(AZ$4,$A23),'Výsledková listina'!$R:$R,0),1))</f>
      </c>
      <c r="BA23" s="55">
        <f>IF(ISNA(MATCH(CONCATENATE(AZ$4,$A23),'Výsledková listina'!$R:$R,0)),"",INDEX('Výsledková listina'!$T:$T,MATCH(CONCATENATE(AZ$4,$A23),'Výsledková listina'!$R:$R,0),1))</f>
      </c>
      <c r="BB23" s="4"/>
      <c r="BC23" s="53">
        <f t="shared" si="9"/>
      </c>
      <c r="BD23" s="73"/>
      <c r="BE23" s="17">
        <f>IF(ISNA(MATCH(CONCATENATE(BE$4,$A23),'Výsledková listina'!$R:$R,0)),"",INDEX('Výsledková listina'!$C:$C,MATCH(CONCATENATE(BE$4,$A23),'Výsledková listina'!$R:$R,0),1))</f>
      </c>
      <c r="BF23" s="55">
        <f>IF(ISNA(MATCH(CONCATENATE(BE$4,$A23),'Výsledková listina'!$R:$R,0)),"",INDEX('Výsledková listina'!$T:$T,MATCH(CONCATENATE(BE$4,$A23),'Výsledková listina'!$R:$R,0),1))</f>
      </c>
      <c r="BG23" s="4"/>
      <c r="BH23" s="53">
        <f t="shared" si="10"/>
      </c>
      <c r="BI23" s="73"/>
      <c r="BJ23" s="17">
        <f>IF(ISNA(MATCH(CONCATENATE(BJ$4,$A23),'Výsledková listina'!$R:$R,0)),"",INDEX('Výsledková listina'!$C:$C,MATCH(CONCATENATE(BJ$4,$A23),'Výsledková listina'!$R:$R,0),1))</f>
      </c>
      <c r="BK23" s="55">
        <f>IF(ISNA(MATCH(CONCATENATE(BJ$4,$A23),'Výsledková listina'!$R:$R,0)),"",INDEX('Výsledková listina'!$T:$T,MATCH(CONCATENATE(BJ$4,$A23),'Výsledková listina'!$R:$R,0),1))</f>
      </c>
      <c r="BL23" s="4"/>
      <c r="BM23" s="53">
        <f t="shared" si="11"/>
      </c>
      <c r="BN23" s="73"/>
      <c r="BO23" s="17">
        <f>IF(ISNA(MATCH(CONCATENATE(BO$4,$A23),'Výsledková listina'!$R:$R,0)),"",INDEX('Výsledková listina'!$C:$C,MATCH(CONCATENATE(BO$4,$A23),'Výsledková listina'!$R:$R,0),1))</f>
      </c>
      <c r="BP23" s="55">
        <f>IF(ISNA(MATCH(CONCATENATE(BO$4,$A23),'Výsledková listina'!$R:$R,0)),"",INDEX('Výsledková listina'!$T:$T,MATCH(CONCATENATE(BO$4,$A23),'Výsledková listina'!$R:$R,0),1))</f>
      </c>
      <c r="BQ23" s="4"/>
      <c r="BR23" s="53">
        <f t="shared" si="12"/>
      </c>
      <c r="BS23" s="73"/>
      <c r="BT23" s="17">
        <f>IF(ISNA(MATCH(CONCATENATE(BT$4,$A23),'Výsledková listina'!$R:$R,0)),"",INDEX('Výsledková listina'!$C:$C,MATCH(CONCATENATE(BT$4,$A23),'Výsledková listina'!$R:$R,0),1))</f>
      </c>
      <c r="BU23" s="55">
        <f>IF(ISNA(MATCH(CONCATENATE(BT$4,$A23),'Výsledková listina'!$R:$R,0)),"",INDEX('Výsledková listina'!$T:$T,MATCH(CONCATENATE(BT$4,$A23),'Výsledková listina'!$R:$R,0),1))</f>
      </c>
      <c r="BV23" s="4"/>
      <c r="BW23" s="53">
        <f t="shared" si="13"/>
      </c>
      <c r="BX23" s="73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5">
        <f>IF(ISNA(MATCH(CONCATENATE(B$4,$A24),'Výsledková listina'!$R:$R,0)),"",INDEX('Výsledková listina'!$T:$T,MATCH(CONCATENATE(B$4,$A24),'Výsledková listina'!$R:$R,0),1))</f>
      </c>
      <c r="D24" s="4"/>
      <c r="E24" s="53">
        <f t="shared" si="14"/>
      </c>
      <c r="F24" s="73"/>
      <c r="G24" s="17">
        <f>IF(ISNA(MATCH(CONCATENATE(G$4,$A24),'Výsledková listina'!$R:$R,0)),"",INDEX('Výsledková listina'!$C:$C,MATCH(CONCATENATE(G$4,$A24),'Výsledková listina'!$R:$R,0),1))</f>
      </c>
      <c r="H24" s="55">
        <f>IF(ISNA(MATCH(CONCATENATE(G$4,$A24),'Výsledková listina'!$R:$R,0)),"",INDEX('Výsledková listina'!$T:$T,MATCH(CONCATENATE(G$4,$A24),'Výsledková listina'!$R:$R,0),1))</f>
      </c>
      <c r="I24" s="4"/>
      <c r="J24" s="53">
        <f t="shared" si="0"/>
      </c>
      <c r="K24" s="73"/>
      <c r="L24" s="17">
        <f>IF(ISNA(MATCH(CONCATENATE(L$4,$A24),'Výsledková listina'!$R:$R,0)),"",INDEX('Výsledková listina'!$C:$C,MATCH(CONCATENATE(L$4,$A24),'Výsledková listina'!$R:$R,0),1))</f>
      </c>
      <c r="M24" s="55">
        <f>IF(ISNA(MATCH(CONCATENATE(L$4,$A24),'Výsledková listina'!$R:$R,0)),"",INDEX('Výsledková listina'!$T:$T,MATCH(CONCATENATE(L$4,$A24),'Výsledková listina'!$R:$R,0),1))</f>
      </c>
      <c r="N24" s="4"/>
      <c r="O24" s="53">
        <f t="shared" si="1"/>
      </c>
      <c r="P24" s="73"/>
      <c r="Q24" s="17">
        <f>IF(ISNA(MATCH(CONCATENATE(Q$4,$A24),'Výsledková listina'!$R:$R,0)),"",INDEX('Výsledková listina'!$C:$C,MATCH(CONCATENATE(Q$4,$A24),'Výsledková listina'!$R:$R,0),1))</f>
      </c>
      <c r="R24" s="55">
        <f>IF(ISNA(MATCH(CONCATENATE(Q$4,$A24),'Výsledková listina'!$R:$R,0)),"",INDEX('Výsledková listina'!$T:$T,MATCH(CONCATENATE(Q$4,$A24),'Výsledková listina'!$R:$R,0),1))</f>
      </c>
      <c r="S24" s="4"/>
      <c r="T24" s="53">
        <f t="shared" si="2"/>
      </c>
      <c r="U24" s="73"/>
      <c r="V24" s="17">
        <f>IF(ISNA(MATCH(CONCATENATE(V$4,$A24),'Výsledková listina'!$R:$R,0)),"",INDEX('Výsledková listina'!$C:$C,MATCH(CONCATENATE(V$4,$A24),'Výsledková listina'!$R:$R,0),1))</f>
      </c>
      <c r="W24" s="55">
        <f>IF(ISNA(MATCH(CONCATENATE(V$4,$A24),'Výsledková listina'!$R:$R,0)),"",INDEX('Výsledková listina'!$T:$T,MATCH(CONCATENATE(V$4,$A24),'Výsledková listina'!$R:$R,0),1))</f>
      </c>
      <c r="X24" s="4"/>
      <c r="Y24" s="53">
        <f t="shared" si="3"/>
      </c>
      <c r="Z24" s="73"/>
      <c r="AA24" s="17">
        <f>IF(ISNA(MATCH(CONCATENATE(AA$4,$A24),'Výsledková listina'!$R:$R,0)),"",INDEX('Výsledková listina'!$C:$C,MATCH(CONCATENATE(AA$4,$A24),'Výsledková listina'!$R:$R,0),1))</f>
      </c>
      <c r="AB24" s="55">
        <f>IF(ISNA(MATCH(CONCATENATE(AA$4,$A24),'Výsledková listina'!$R:$R,0)),"",INDEX('Výsledková listina'!$T:$T,MATCH(CONCATENATE(AA$4,$A24),'Výsledková listina'!$R:$R,0),1))</f>
      </c>
      <c r="AC24" s="4"/>
      <c r="AD24" s="53">
        <f t="shared" si="4"/>
      </c>
      <c r="AE24" s="73"/>
      <c r="AF24" s="17">
        <f>IF(ISNA(MATCH(CONCATENATE(AF$4,$A24),'Výsledková listina'!$R:$R,0)),"",INDEX('Výsledková listina'!$C:$C,MATCH(CONCATENATE(AF$4,$A24),'Výsledková listina'!$R:$R,0),1))</f>
      </c>
      <c r="AG24" s="55">
        <f>IF(ISNA(MATCH(CONCATENATE(AF$4,$A24),'Výsledková listina'!$R:$R,0)),"",INDEX('Výsledková listina'!$T:$T,MATCH(CONCATENATE(AF$4,$A24),'Výsledková listina'!$R:$R,0),1))</f>
      </c>
      <c r="AH24" s="4"/>
      <c r="AI24" s="53">
        <f t="shared" si="5"/>
      </c>
      <c r="AJ24" s="73"/>
      <c r="AK24" s="17">
        <f>IF(ISNA(MATCH(CONCATENATE(AK$4,$A24),'Výsledková listina'!$R:$R,0)),"",INDEX('Výsledková listina'!$C:$C,MATCH(CONCATENATE(AK$4,$A24),'Výsledková listina'!$R:$R,0),1))</f>
      </c>
      <c r="AL24" s="55">
        <f>IF(ISNA(MATCH(CONCATENATE(AK$4,$A24),'Výsledková listina'!$R:$R,0)),"",INDEX('Výsledková listina'!$T:$T,MATCH(CONCATENATE(AK$4,$A24),'Výsledková listina'!$R:$R,0),1))</f>
      </c>
      <c r="AM24" s="4"/>
      <c r="AN24" s="53">
        <f t="shared" si="6"/>
      </c>
      <c r="AO24" s="73"/>
      <c r="AP24" s="17">
        <f>IF(ISNA(MATCH(CONCATENATE(AP$4,$A24),'Výsledková listina'!$R:$R,0)),"",INDEX('Výsledková listina'!$C:$C,MATCH(CONCATENATE(AP$4,$A24),'Výsledková listina'!$R:$R,0),1))</f>
      </c>
      <c r="AQ24" s="55">
        <f>IF(ISNA(MATCH(CONCATENATE(AP$4,$A24),'Výsledková listina'!$R:$R,0)),"",INDEX('Výsledková listina'!$T:$T,MATCH(CONCATENATE(AP$4,$A24),'Výsledková listina'!$R:$R,0),1))</f>
      </c>
      <c r="AR24" s="4"/>
      <c r="AS24" s="53">
        <f t="shared" si="7"/>
      </c>
      <c r="AT24" s="73"/>
      <c r="AU24" s="17">
        <f>IF(ISNA(MATCH(CONCATENATE(AU$4,$A24),'Výsledková listina'!$R:$R,0)),"",INDEX('Výsledková listina'!$C:$C,MATCH(CONCATENATE(AU$4,$A24),'Výsledková listina'!$R:$R,0),1))</f>
      </c>
      <c r="AV24" s="55">
        <f>IF(ISNA(MATCH(CONCATENATE(AU$4,$A24),'Výsledková listina'!$R:$R,0)),"",INDEX('Výsledková listina'!$T:$T,MATCH(CONCATENATE(AU$4,$A24),'Výsledková listina'!$R:$R,0),1))</f>
      </c>
      <c r="AW24" s="4"/>
      <c r="AX24" s="53">
        <f t="shared" si="8"/>
      </c>
      <c r="AY24" s="73"/>
      <c r="AZ24" s="17">
        <f>IF(ISNA(MATCH(CONCATENATE(AZ$4,$A24),'Výsledková listina'!$R:$R,0)),"",INDEX('Výsledková listina'!$C:$C,MATCH(CONCATENATE(AZ$4,$A24),'Výsledková listina'!$R:$R,0),1))</f>
      </c>
      <c r="BA24" s="55">
        <f>IF(ISNA(MATCH(CONCATENATE(AZ$4,$A24),'Výsledková listina'!$R:$R,0)),"",INDEX('Výsledková listina'!$T:$T,MATCH(CONCATENATE(AZ$4,$A24),'Výsledková listina'!$R:$R,0),1))</f>
      </c>
      <c r="BB24" s="4"/>
      <c r="BC24" s="53">
        <f t="shared" si="9"/>
      </c>
      <c r="BD24" s="73"/>
      <c r="BE24" s="17">
        <f>IF(ISNA(MATCH(CONCATENATE(BE$4,$A24),'Výsledková listina'!$R:$R,0)),"",INDEX('Výsledková listina'!$C:$C,MATCH(CONCATENATE(BE$4,$A24),'Výsledková listina'!$R:$R,0),1))</f>
      </c>
      <c r="BF24" s="55">
        <f>IF(ISNA(MATCH(CONCATENATE(BE$4,$A24),'Výsledková listina'!$R:$R,0)),"",INDEX('Výsledková listina'!$T:$T,MATCH(CONCATENATE(BE$4,$A24),'Výsledková listina'!$R:$R,0),1))</f>
      </c>
      <c r="BG24" s="4"/>
      <c r="BH24" s="53">
        <f t="shared" si="10"/>
      </c>
      <c r="BI24" s="73"/>
      <c r="BJ24" s="17">
        <f>IF(ISNA(MATCH(CONCATENATE(BJ$4,$A24),'Výsledková listina'!$R:$R,0)),"",INDEX('Výsledková listina'!$C:$C,MATCH(CONCATENATE(BJ$4,$A24),'Výsledková listina'!$R:$R,0),1))</f>
      </c>
      <c r="BK24" s="55">
        <f>IF(ISNA(MATCH(CONCATENATE(BJ$4,$A24),'Výsledková listina'!$R:$R,0)),"",INDEX('Výsledková listina'!$T:$T,MATCH(CONCATENATE(BJ$4,$A24),'Výsledková listina'!$R:$R,0),1))</f>
      </c>
      <c r="BL24" s="4"/>
      <c r="BM24" s="53">
        <f t="shared" si="11"/>
      </c>
      <c r="BN24" s="73"/>
      <c r="BO24" s="17">
        <f>IF(ISNA(MATCH(CONCATENATE(BO$4,$A24),'Výsledková listina'!$R:$R,0)),"",INDEX('Výsledková listina'!$C:$C,MATCH(CONCATENATE(BO$4,$A24),'Výsledková listina'!$R:$R,0),1))</f>
      </c>
      <c r="BP24" s="55">
        <f>IF(ISNA(MATCH(CONCATENATE(BO$4,$A24),'Výsledková listina'!$R:$R,0)),"",INDEX('Výsledková listina'!$T:$T,MATCH(CONCATENATE(BO$4,$A24),'Výsledková listina'!$R:$R,0),1))</f>
      </c>
      <c r="BQ24" s="4"/>
      <c r="BR24" s="53">
        <f t="shared" si="12"/>
      </c>
      <c r="BS24" s="73"/>
      <c r="BT24" s="17">
        <f>IF(ISNA(MATCH(CONCATENATE(BT$4,$A24),'Výsledková listina'!$R:$R,0)),"",INDEX('Výsledková listina'!$C:$C,MATCH(CONCATENATE(BT$4,$A24),'Výsledková listina'!$R:$R,0),1))</f>
      </c>
      <c r="BU24" s="55">
        <f>IF(ISNA(MATCH(CONCATENATE(BT$4,$A24),'Výsledková listina'!$R:$R,0)),"",INDEX('Výsledková listina'!$T:$T,MATCH(CONCATENATE(BT$4,$A24),'Výsledková listina'!$R:$R,0),1))</f>
      </c>
      <c r="BV24" s="4"/>
      <c r="BW24" s="53">
        <f t="shared" si="13"/>
      </c>
      <c r="BX24" s="73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5">
        <f>IF(ISNA(MATCH(CONCATENATE(B$4,$A25),'Výsledková listina'!$R:$R,0)),"",INDEX('Výsledková listina'!$T:$T,MATCH(CONCATENATE(B$4,$A25),'Výsledková listina'!$R:$R,0),1))</f>
      </c>
      <c r="D25" s="4"/>
      <c r="E25" s="53">
        <f t="shared" si="14"/>
      </c>
      <c r="F25" s="73"/>
      <c r="G25" s="17">
        <f>IF(ISNA(MATCH(CONCATENATE(G$4,$A25),'Výsledková listina'!$R:$R,0)),"",INDEX('Výsledková listina'!$C:$C,MATCH(CONCATENATE(G$4,$A25),'Výsledková listina'!$R:$R,0),1))</f>
      </c>
      <c r="H25" s="55">
        <f>IF(ISNA(MATCH(CONCATENATE(G$4,$A25),'Výsledková listina'!$R:$R,0)),"",INDEX('Výsledková listina'!$T:$T,MATCH(CONCATENATE(G$4,$A25),'Výsledková listina'!$R:$R,0),1))</f>
      </c>
      <c r="I25" s="4"/>
      <c r="J25" s="53">
        <f t="shared" si="0"/>
      </c>
      <c r="K25" s="73"/>
      <c r="L25" s="17">
        <f>IF(ISNA(MATCH(CONCATENATE(L$4,$A25),'Výsledková listina'!$R:$R,0)),"",INDEX('Výsledková listina'!$C:$C,MATCH(CONCATENATE(L$4,$A25),'Výsledková listina'!$R:$R,0),1))</f>
      </c>
      <c r="M25" s="55">
        <f>IF(ISNA(MATCH(CONCATENATE(L$4,$A25),'Výsledková listina'!$R:$R,0)),"",INDEX('Výsledková listina'!$T:$T,MATCH(CONCATENATE(L$4,$A25),'Výsledková listina'!$R:$R,0),1))</f>
      </c>
      <c r="N25" s="4"/>
      <c r="O25" s="53">
        <f t="shared" si="1"/>
      </c>
      <c r="P25" s="73"/>
      <c r="Q25" s="17">
        <f>IF(ISNA(MATCH(CONCATENATE(Q$4,$A25),'Výsledková listina'!$R:$R,0)),"",INDEX('Výsledková listina'!$C:$C,MATCH(CONCATENATE(Q$4,$A25),'Výsledková listina'!$R:$R,0),1))</f>
      </c>
      <c r="R25" s="55">
        <f>IF(ISNA(MATCH(CONCATENATE(Q$4,$A25),'Výsledková listina'!$R:$R,0)),"",INDEX('Výsledková listina'!$T:$T,MATCH(CONCATENATE(Q$4,$A25),'Výsledková listina'!$R:$R,0),1))</f>
      </c>
      <c r="S25" s="4"/>
      <c r="T25" s="53">
        <f t="shared" si="2"/>
      </c>
      <c r="U25" s="73"/>
      <c r="V25" s="17">
        <f>IF(ISNA(MATCH(CONCATENATE(V$4,$A25),'Výsledková listina'!$R:$R,0)),"",INDEX('Výsledková listina'!$C:$C,MATCH(CONCATENATE(V$4,$A25),'Výsledková listina'!$R:$R,0),1))</f>
      </c>
      <c r="W25" s="55">
        <f>IF(ISNA(MATCH(CONCATENATE(V$4,$A25),'Výsledková listina'!$R:$R,0)),"",INDEX('Výsledková listina'!$T:$T,MATCH(CONCATENATE(V$4,$A25),'Výsledková listina'!$R:$R,0),1))</f>
      </c>
      <c r="X25" s="4"/>
      <c r="Y25" s="53">
        <f t="shared" si="3"/>
      </c>
      <c r="Z25" s="73"/>
      <c r="AA25" s="17">
        <f>IF(ISNA(MATCH(CONCATENATE(AA$4,$A25),'Výsledková listina'!$R:$R,0)),"",INDEX('Výsledková listina'!$C:$C,MATCH(CONCATENATE(AA$4,$A25),'Výsledková listina'!$R:$R,0),1))</f>
      </c>
      <c r="AB25" s="55">
        <f>IF(ISNA(MATCH(CONCATENATE(AA$4,$A25),'Výsledková listina'!$R:$R,0)),"",INDEX('Výsledková listina'!$T:$T,MATCH(CONCATENATE(AA$4,$A25),'Výsledková listina'!$R:$R,0),1))</f>
      </c>
      <c r="AC25" s="4"/>
      <c r="AD25" s="53">
        <f t="shared" si="4"/>
      </c>
      <c r="AE25" s="73"/>
      <c r="AF25" s="17">
        <f>IF(ISNA(MATCH(CONCATENATE(AF$4,$A25),'Výsledková listina'!$R:$R,0)),"",INDEX('Výsledková listina'!$C:$C,MATCH(CONCATENATE(AF$4,$A25),'Výsledková listina'!$R:$R,0),1))</f>
      </c>
      <c r="AG25" s="55">
        <f>IF(ISNA(MATCH(CONCATENATE(AF$4,$A25),'Výsledková listina'!$R:$R,0)),"",INDEX('Výsledková listina'!$T:$T,MATCH(CONCATENATE(AF$4,$A25),'Výsledková listina'!$R:$R,0),1))</f>
      </c>
      <c r="AH25" s="4"/>
      <c r="AI25" s="53">
        <f t="shared" si="5"/>
      </c>
      <c r="AJ25" s="73"/>
      <c r="AK25" s="17">
        <f>IF(ISNA(MATCH(CONCATENATE(AK$4,$A25),'Výsledková listina'!$R:$R,0)),"",INDEX('Výsledková listina'!$C:$C,MATCH(CONCATENATE(AK$4,$A25),'Výsledková listina'!$R:$R,0),1))</f>
      </c>
      <c r="AL25" s="55">
        <f>IF(ISNA(MATCH(CONCATENATE(AK$4,$A25),'Výsledková listina'!$R:$R,0)),"",INDEX('Výsledková listina'!$T:$T,MATCH(CONCATENATE(AK$4,$A25),'Výsledková listina'!$R:$R,0),1))</f>
      </c>
      <c r="AM25" s="4"/>
      <c r="AN25" s="53">
        <f t="shared" si="6"/>
      </c>
      <c r="AO25" s="73"/>
      <c r="AP25" s="17">
        <f>IF(ISNA(MATCH(CONCATENATE(AP$4,$A25),'Výsledková listina'!$R:$R,0)),"",INDEX('Výsledková listina'!$C:$C,MATCH(CONCATENATE(AP$4,$A25),'Výsledková listina'!$R:$R,0),1))</f>
      </c>
      <c r="AQ25" s="55">
        <f>IF(ISNA(MATCH(CONCATENATE(AP$4,$A25),'Výsledková listina'!$R:$R,0)),"",INDEX('Výsledková listina'!$T:$T,MATCH(CONCATENATE(AP$4,$A25),'Výsledková listina'!$R:$R,0),1))</f>
      </c>
      <c r="AR25" s="4"/>
      <c r="AS25" s="53">
        <f t="shared" si="7"/>
      </c>
      <c r="AT25" s="73"/>
      <c r="AU25" s="17">
        <f>IF(ISNA(MATCH(CONCATENATE(AU$4,$A25),'Výsledková listina'!$R:$R,0)),"",INDEX('Výsledková listina'!$C:$C,MATCH(CONCATENATE(AU$4,$A25),'Výsledková listina'!$R:$R,0),1))</f>
      </c>
      <c r="AV25" s="55">
        <f>IF(ISNA(MATCH(CONCATENATE(AU$4,$A25),'Výsledková listina'!$R:$R,0)),"",INDEX('Výsledková listina'!$T:$T,MATCH(CONCATENATE(AU$4,$A25),'Výsledková listina'!$R:$R,0),1))</f>
      </c>
      <c r="AW25" s="4"/>
      <c r="AX25" s="53">
        <f t="shared" si="8"/>
      </c>
      <c r="AY25" s="73"/>
      <c r="AZ25" s="17">
        <f>IF(ISNA(MATCH(CONCATENATE(AZ$4,$A25),'Výsledková listina'!$R:$R,0)),"",INDEX('Výsledková listina'!$C:$C,MATCH(CONCATENATE(AZ$4,$A25),'Výsledková listina'!$R:$R,0),1))</f>
      </c>
      <c r="BA25" s="55">
        <f>IF(ISNA(MATCH(CONCATENATE(AZ$4,$A25),'Výsledková listina'!$R:$R,0)),"",INDEX('Výsledková listina'!$T:$T,MATCH(CONCATENATE(AZ$4,$A25),'Výsledková listina'!$R:$R,0),1))</f>
      </c>
      <c r="BB25" s="4"/>
      <c r="BC25" s="53">
        <f t="shared" si="9"/>
      </c>
      <c r="BD25" s="73"/>
      <c r="BE25" s="17">
        <f>IF(ISNA(MATCH(CONCATENATE(BE$4,$A25),'Výsledková listina'!$R:$R,0)),"",INDEX('Výsledková listina'!$C:$C,MATCH(CONCATENATE(BE$4,$A25),'Výsledková listina'!$R:$R,0),1))</f>
      </c>
      <c r="BF25" s="55">
        <f>IF(ISNA(MATCH(CONCATENATE(BE$4,$A25),'Výsledková listina'!$R:$R,0)),"",INDEX('Výsledková listina'!$T:$T,MATCH(CONCATENATE(BE$4,$A25),'Výsledková listina'!$R:$R,0),1))</f>
      </c>
      <c r="BG25" s="4"/>
      <c r="BH25" s="53">
        <f t="shared" si="10"/>
      </c>
      <c r="BI25" s="73"/>
      <c r="BJ25" s="17">
        <f>IF(ISNA(MATCH(CONCATENATE(BJ$4,$A25),'Výsledková listina'!$R:$R,0)),"",INDEX('Výsledková listina'!$C:$C,MATCH(CONCATENATE(BJ$4,$A25),'Výsledková listina'!$R:$R,0),1))</f>
      </c>
      <c r="BK25" s="55">
        <f>IF(ISNA(MATCH(CONCATENATE(BJ$4,$A25),'Výsledková listina'!$R:$R,0)),"",INDEX('Výsledková listina'!$T:$T,MATCH(CONCATENATE(BJ$4,$A25),'Výsledková listina'!$R:$R,0),1))</f>
      </c>
      <c r="BL25" s="4"/>
      <c r="BM25" s="53">
        <f t="shared" si="11"/>
      </c>
      <c r="BN25" s="73"/>
      <c r="BO25" s="17">
        <f>IF(ISNA(MATCH(CONCATENATE(BO$4,$A25),'Výsledková listina'!$R:$R,0)),"",INDEX('Výsledková listina'!$C:$C,MATCH(CONCATENATE(BO$4,$A25),'Výsledková listina'!$R:$R,0),1))</f>
      </c>
      <c r="BP25" s="55">
        <f>IF(ISNA(MATCH(CONCATENATE(BO$4,$A25),'Výsledková listina'!$R:$R,0)),"",INDEX('Výsledková listina'!$T:$T,MATCH(CONCATENATE(BO$4,$A25),'Výsledková listina'!$R:$R,0),1))</f>
      </c>
      <c r="BQ25" s="4"/>
      <c r="BR25" s="53">
        <f t="shared" si="12"/>
      </c>
      <c r="BS25" s="73"/>
      <c r="BT25" s="17">
        <f>IF(ISNA(MATCH(CONCATENATE(BT$4,$A25),'Výsledková listina'!$R:$R,0)),"",INDEX('Výsledková listina'!$C:$C,MATCH(CONCATENATE(BT$4,$A25),'Výsledková listina'!$R:$R,0),1))</f>
      </c>
      <c r="BU25" s="55">
        <f>IF(ISNA(MATCH(CONCATENATE(BT$4,$A25),'Výsledková listina'!$R:$R,0)),"",INDEX('Výsledková listina'!$T:$T,MATCH(CONCATENATE(BT$4,$A25),'Výsledková listina'!$R:$R,0),1))</f>
      </c>
      <c r="BV25" s="4"/>
      <c r="BW25" s="53">
        <f t="shared" si="13"/>
      </c>
      <c r="BX25" s="73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5">
        <f>IF(ISNA(MATCH(CONCATENATE(B$4,$A26),'Výsledková listina'!$R:$R,0)),"",INDEX('Výsledková listina'!$T:$T,MATCH(CONCATENATE(B$4,$A26),'Výsledková listina'!$R:$R,0),1))</f>
      </c>
      <c r="D26" s="4"/>
      <c r="E26" s="53">
        <f t="shared" si="14"/>
      </c>
      <c r="F26" s="73"/>
      <c r="G26" s="17">
        <f>IF(ISNA(MATCH(CONCATENATE(G$4,$A26),'Výsledková listina'!$R:$R,0)),"",INDEX('Výsledková listina'!$C:$C,MATCH(CONCATENATE(G$4,$A26),'Výsledková listina'!$R:$R,0),1))</f>
      </c>
      <c r="H26" s="55">
        <f>IF(ISNA(MATCH(CONCATENATE(G$4,$A26),'Výsledková listina'!$R:$R,0)),"",INDEX('Výsledková listina'!$T:$T,MATCH(CONCATENATE(G$4,$A26),'Výsledková listina'!$R:$R,0),1))</f>
      </c>
      <c r="I26" s="4"/>
      <c r="J26" s="53">
        <f t="shared" si="0"/>
      </c>
      <c r="K26" s="73"/>
      <c r="L26" s="17">
        <f>IF(ISNA(MATCH(CONCATENATE(L$4,$A26),'Výsledková listina'!$R:$R,0)),"",INDEX('Výsledková listina'!$C:$C,MATCH(CONCATENATE(L$4,$A26),'Výsledková listina'!$R:$R,0),1))</f>
      </c>
      <c r="M26" s="55">
        <f>IF(ISNA(MATCH(CONCATENATE(L$4,$A26),'Výsledková listina'!$R:$R,0)),"",INDEX('Výsledková listina'!$T:$T,MATCH(CONCATENATE(L$4,$A26),'Výsledková listina'!$R:$R,0),1))</f>
      </c>
      <c r="N26" s="4"/>
      <c r="O26" s="53">
        <f t="shared" si="1"/>
      </c>
      <c r="P26" s="73"/>
      <c r="Q26" s="17">
        <f>IF(ISNA(MATCH(CONCATENATE(Q$4,$A26),'Výsledková listina'!$R:$R,0)),"",INDEX('Výsledková listina'!$C:$C,MATCH(CONCATENATE(Q$4,$A26),'Výsledková listina'!$R:$R,0),1))</f>
      </c>
      <c r="R26" s="55">
        <f>IF(ISNA(MATCH(CONCATENATE(Q$4,$A26),'Výsledková listina'!$R:$R,0)),"",INDEX('Výsledková listina'!$T:$T,MATCH(CONCATENATE(Q$4,$A26),'Výsledková listina'!$R:$R,0),1))</f>
      </c>
      <c r="S26" s="4"/>
      <c r="T26" s="53">
        <f t="shared" si="2"/>
      </c>
      <c r="U26" s="73"/>
      <c r="V26" s="17">
        <f>IF(ISNA(MATCH(CONCATENATE(V$4,$A26),'Výsledková listina'!$R:$R,0)),"",INDEX('Výsledková listina'!$C:$C,MATCH(CONCATENATE(V$4,$A26),'Výsledková listina'!$R:$R,0),1))</f>
      </c>
      <c r="W26" s="55">
        <f>IF(ISNA(MATCH(CONCATENATE(V$4,$A26),'Výsledková listina'!$R:$R,0)),"",INDEX('Výsledková listina'!$T:$T,MATCH(CONCATENATE(V$4,$A26),'Výsledková listina'!$R:$R,0),1))</f>
      </c>
      <c r="X26" s="4"/>
      <c r="Y26" s="53">
        <f t="shared" si="3"/>
      </c>
      <c r="Z26" s="73"/>
      <c r="AA26" s="17">
        <f>IF(ISNA(MATCH(CONCATENATE(AA$4,$A26),'Výsledková listina'!$R:$R,0)),"",INDEX('Výsledková listina'!$C:$C,MATCH(CONCATENATE(AA$4,$A26),'Výsledková listina'!$R:$R,0),1))</f>
      </c>
      <c r="AB26" s="55">
        <f>IF(ISNA(MATCH(CONCATENATE(AA$4,$A26),'Výsledková listina'!$R:$R,0)),"",INDEX('Výsledková listina'!$T:$T,MATCH(CONCATENATE(AA$4,$A26),'Výsledková listina'!$R:$R,0),1))</f>
      </c>
      <c r="AC26" s="4"/>
      <c r="AD26" s="53">
        <f t="shared" si="4"/>
      </c>
      <c r="AE26" s="73"/>
      <c r="AF26" s="17">
        <f>IF(ISNA(MATCH(CONCATENATE(AF$4,$A26),'Výsledková listina'!$R:$R,0)),"",INDEX('Výsledková listina'!$C:$C,MATCH(CONCATENATE(AF$4,$A26),'Výsledková listina'!$R:$R,0),1))</f>
      </c>
      <c r="AG26" s="55">
        <f>IF(ISNA(MATCH(CONCATENATE(AF$4,$A26),'Výsledková listina'!$R:$R,0)),"",INDEX('Výsledková listina'!$T:$T,MATCH(CONCATENATE(AF$4,$A26),'Výsledková listina'!$R:$R,0),1))</f>
      </c>
      <c r="AH26" s="4"/>
      <c r="AI26" s="53">
        <f t="shared" si="5"/>
      </c>
      <c r="AJ26" s="73"/>
      <c r="AK26" s="17">
        <f>IF(ISNA(MATCH(CONCATENATE(AK$4,$A26),'Výsledková listina'!$R:$R,0)),"",INDEX('Výsledková listina'!$C:$C,MATCH(CONCATENATE(AK$4,$A26),'Výsledková listina'!$R:$R,0),1))</f>
      </c>
      <c r="AL26" s="55">
        <f>IF(ISNA(MATCH(CONCATENATE(AK$4,$A26),'Výsledková listina'!$R:$R,0)),"",INDEX('Výsledková listina'!$T:$T,MATCH(CONCATENATE(AK$4,$A26),'Výsledková listina'!$R:$R,0),1))</f>
      </c>
      <c r="AM26" s="4"/>
      <c r="AN26" s="53">
        <f t="shared" si="6"/>
      </c>
      <c r="AO26" s="73"/>
      <c r="AP26" s="17">
        <f>IF(ISNA(MATCH(CONCATENATE(AP$4,$A26),'Výsledková listina'!$R:$R,0)),"",INDEX('Výsledková listina'!$C:$C,MATCH(CONCATENATE(AP$4,$A26),'Výsledková listina'!$R:$R,0),1))</f>
      </c>
      <c r="AQ26" s="55">
        <f>IF(ISNA(MATCH(CONCATENATE(AP$4,$A26),'Výsledková listina'!$R:$R,0)),"",INDEX('Výsledková listina'!$T:$T,MATCH(CONCATENATE(AP$4,$A26),'Výsledková listina'!$R:$R,0),1))</f>
      </c>
      <c r="AR26" s="4"/>
      <c r="AS26" s="53">
        <f t="shared" si="7"/>
      </c>
      <c r="AT26" s="73"/>
      <c r="AU26" s="17">
        <f>IF(ISNA(MATCH(CONCATENATE(AU$4,$A26),'Výsledková listina'!$R:$R,0)),"",INDEX('Výsledková listina'!$C:$C,MATCH(CONCATENATE(AU$4,$A26),'Výsledková listina'!$R:$R,0),1))</f>
      </c>
      <c r="AV26" s="55">
        <f>IF(ISNA(MATCH(CONCATENATE(AU$4,$A26),'Výsledková listina'!$R:$R,0)),"",INDEX('Výsledková listina'!$T:$T,MATCH(CONCATENATE(AU$4,$A26),'Výsledková listina'!$R:$R,0),1))</f>
      </c>
      <c r="AW26" s="4"/>
      <c r="AX26" s="53">
        <f t="shared" si="8"/>
      </c>
      <c r="AY26" s="73"/>
      <c r="AZ26" s="17">
        <f>IF(ISNA(MATCH(CONCATENATE(AZ$4,$A26),'Výsledková listina'!$R:$R,0)),"",INDEX('Výsledková listina'!$C:$C,MATCH(CONCATENATE(AZ$4,$A26),'Výsledková listina'!$R:$R,0),1))</f>
      </c>
      <c r="BA26" s="55">
        <f>IF(ISNA(MATCH(CONCATENATE(AZ$4,$A26),'Výsledková listina'!$R:$R,0)),"",INDEX('Výsledková listina'!$T:$T,MATCH(CONCATENATE(AZ$4,$A26),'Výsledková listina'!$R:$R,0),1))</f>
      </c>
      <c r="BB26" s="4"/>
      <c r="BC26" s="53">
        <f t="shared" si="9"/>
      </c>
      <c r="BD26" s="73"/>
      <c r="BE26" s="17">
        <f>IF(ISNA(MATCH(CONCATENATE(BE$4,$A26),'Výsledková listina'!$R:$R,0)),"",INDEX('Výsledková listina'!$C:$C,MATCH(CONCATENATE(BE$4,$A26),'Výsledková listina'!$R:$R,0),1))</f>
      </c>
      <c r="BF26" s="55">
        <f>IF(ISNA(MATCH(CONCATENATE(BE$4,$A26),'Výsledková listina'!$R:$R,0)),"",INDEX('Výsledková listina'!$T:$T,MATCH(CONCATENATE(BE$4,$A26),'Výsledková listina'!$R:$R,0),1))</f>
      </c>
      <c r="BG26" s="4"/>
      <c r="BH26" s="53">
        <f t="shared" si="10"/>
      </c>
      <c r="BI26" s="73"/>
      <c r="BJ26" s="17">
        <f>IF(ISNA(MATCH(CONCATENATE(BJ$4,$A26),'Výsledková listina'!$R:$R,0)),"",INDEX('Výsledková listina'!$C:$C,MATCH(CONCATENATE(BJ$4,$A26),'Výsledková listina'!$R:$R,0),1))</f>
      </c>
      <c r="BK26" s="55">
        <f>IF(ISNA(MATCH(CONCATENATE(BJ$4,$A26),'Výsledková listina'!$R:$R,0)),"",INDEX('Výsledková listina'!$T:$T,MATCH(CONCATENATE(BJ$4,$A26),'Výsledková listina'!$R:$R,0),1))</f>
      </c>
      <c r="BL26" s="4"/>
      <c r="BM26" s="53">
        <f t="shared" si="11"/>
      </c>
      <c r="BN26" s="73"/>
      <c r="BO26" s="17">
        <f>IF(ISNA(MATCH(CONCATENATE(BO$4,$A26),'Výsledková listina'!$R:$R,0)),"",INDEX('Výsledková listina'!$C:$C,MATCH(CONCATENATE(BO$4,$A26),'Výsledková listina'!$R:$R,0),1))</f>
      </c>
      <c r="BP26" s="55">
        <f>IF(ISNA(MATCH(CONCATENATE(BO$4,$A26),'Výsledková listina'!$R:$R,0)),"",INDEX('Výsledková listina'!$T:$T,MATCH(CONCATENATE(BO$4,$A26),'Výsledková listina'!$R:$R,0),1))</f>
      </c>
      <c r="BQ26" s="4"/>
      <c r="BR26" s="53">
        <f t="shared" si="12"/>
      </c>
      <c r="BS26" s="73"/>
      <c r="BT26" s="17">
        <f>IF(ISNA(MATCH(CONCATENATE(BT$4,$A26),'Výsledková listina'!$R:$R,0)),"",INDEX('Výsledková listina'!$C:$C,MATCH(CONCATENATE(BT$4,$A26),'Výsledková listina'!$R:$R,0),1))</f>
      </c>
      <c r="BU26" s="55">
        <f>IF(ISNA(MATCH(CONCATENATE(BT$4,$A26),'Výsledková listina'!$R:$R,0)),"",INDEX('Výsledková listina'!$T:$T,MATCH(CONCATENATE(BT$4,$A26),'Výsledková listina'!$R:$R,0),1))</f>
      </c>
      <c r="BV26" s="4"/>
      <c r="BW26" s="53">
        <f t="shared" si="13"/>
      </c>
      <c r="BX26" s="73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5">
        <f>IF(ISNA(MATCH(CONCATENATE(B$4,$A27),'Výsledková listina'!$R:$R,0)),"",INDEX('Výsledková listina'!$T:$T,MATCH(CONCATENATE(B$4,$A27),'Výsledková listina'!$R:$R,0),1))</f>
      </c>
      <c r="D27" s="4"/>
      <c r="E27" s="53">
        <f t="shared" si="14"/>
      </c>
      <c r="F27" s="73"/>
      <c r="G27" s="17">
        <f>IF(ISNA(MATCH(CONCATENATE(G$4,$A27),'Výsledková listina'!$R:$R,0)),"",INDEX('Výsledková listina'!$C:$C,MATCH(CONCATENATE(G$4,$A27),'Výsledková listina'!$R:$R,0),1))</f>
      </c>
      <c r="H27" s="55">
        <f>IF(ISNA(MATCH(CONCATENATE(G$4,$A27),'Výsledková listina'!$R:$R,0)),"",INDEX('Výsledková listina'!$T:$T,MATCH(CONCATENATE(G$4,$A27),'Výsledková listina'!$R:$R,0),1))</f>
      </c>
      <c r="I27" s="4"/>
      <c r="J27" s="53">
        <f t="shared" si="0"/>
      </c>
      <c r="K27" s="73"/>
      <c r="L27" s="17">
        <f>IF(ISNA(MATCH(CONCATENATE(L$4,$A27),'Výsledková listina'!$R:$R,0)),"",INDEX('Výsledková listina'!$C:$C,MATCH(CONCATENATE(L$4,$A27),'Výsledková listina'!$R:$R,0),1))</f>
      </c>
      <c r="M27" s="55">
        <f>IF(ISNA(MATCH(CONCATENATE(L$4,$A27),'Výsledková listina'!$R:$R,0)),"",INDEX('Výsledková listina'!$T:$T,MATCH(CONCATENATE(L$4,$A27),'Výsledková listina'!$R:$R,0),1))</f>
      </c>
      <c r="N27" s="4"/>
      <c r="O27" s="53">
        <f t="shared" si="1"/>
      </c>
      <c r="P27" s="73"/>
      <c r="Q27" s="17">
        <f>IF(ISNA(MATCH(CONCATENATE(Q$4,$A27),'Výsledková listina'!$R:$R,0)),"",INDEX('Výsledková listina'!$C:$C,MATCH(CONCATENATE(Q$4,$A27),'Výsledková listina'!$R:$R,0),1))</f>
      </c>
      <c r="R27" s="55">
        <f>IF(ISNA(MATCH(CONCATENATE(Q$4,$A27),'Výsledková listina'!$R:$R,0)),"",INDEX('Výsledková listina'!$T:$T,MATCH(CONCATENATE(Q$4,$A27),'Výsledková listina'!$R:$R,0),1))</f>
      </c>
      <c r="S27" s="4"/>
      <c r="T27" s="53">
        <f t="shared" si="2"/>
      </c>
      <c r="U27" s="73"/>
      <c r="V27" s="17">
        <f>IF(ISNA(MATCH(CONCATENATE(V$4,$A27),'Výsledková listina'!$R:$R,0)),"",INDEX('Výsledková listina'!$C:$C,MATCH(CONCATENATE(V$4,$A27),'Výsledková listina'!$R:$R,0),1))</f>
      </c>
      <c r="W27" s="55">
        <f>IF(ISNA(MATCH(CONCATENATE(V$4,$A27),'Výsledková listina'!$R:$R,0)),"",INDEX('Výsledková listina'!$T:$T,MATCH(CONCATENATE(V$4,$A27),'Výsledková listina'!$R:$R,0),1))</f>
      </c>
      <c r="X27" s="4"/>
      <c r="Y27" s="53">
        <f t="shared" si="3"/>
      </c>
      <c r="Z27" s="73"/>
      <c r="AA27" s="17">
        <f>IF(ISNA(MATCH(CONCATENATE(AA$4,$A27),'Výsledková listina'!$R:$R,0)),"",INDEX('Výsledková listina'!$C:$C,MATCH(CONCATENATE(AA$4,$A27),'Výsledková listina'!$R:$R,0),1))</f>
      </c>
      <c r="AB27" s="55">
        <f>IF(ISNA(MATCH(CONCATENATE(AA$4,$A27),'Výsledková listina'!$R:$R,0)),"",INDEX('Výsledková listina'!$T:$T,MATCH(CONCATENATE(AA$4,$A27),'Výsledková listina'!$R:$R,0),1))</f>
      </c>
      <c r="AC27" s="4"/>
      <c r="AD27" s="53">
        <f t="shared" si="4"/>
      </c>
      <c r="AE27" s="73"/>
      <c r="AF27" s="17">
        <f>IF(ISNA(MATCH(CONCATENATE(AF$4,$A27),'Výsledková listina'!$R:$R,0)),"",INDEX('Výsledková listina'!$C:$C,MATCH(CONCATENATE(AF$4,$A27),'Výsledková listina'!$R:$R,0),1))</f>
      </c>
      <c r="AG27" s="55">
        <f>IF(ISNA(MATCH(CONCATENATE(AF$4,$A27),'Výsledková listina'!$R:$R,0)),"",INDEX('Výsledková listina'!$T:$T,MATCH(CONCATENATE(AF$4,$A27),'Výsledková listina'!$R:$R,0),1))</f>
      </c>
      <c r="AH27" s="4"/>
      <c r="AI27" s="53">
        <f t="shared" si="5"/>
      </c>
      <c r="AJ27" s="73"/>
      <c r="AK27" s="17">
        <f>IF(ISNA(MATCH(CONCATENATE(AK$4,$A27),'Výsledková listina'!$R:$R,0)),"",INDEX('Výsledková listina'!$C:$C,MATCH(CONCATENATE(AK$4,$A27),'Výsledková listina'!$R:$R,0),1))</f>
      </c>
      <c r="AL27" s="55">
        <f>IF(ISNA(MATCH(CONCATENATE(AK$4,$A27),'Výsledková listina'!$R:$R,0)),"",INDEX('Výsledková listina'!$T:$T,MATCH(CONCATENATE(AK$4,$A27),'Výsledková listina'!$R:$R,0),1))</f>
      </c>
      <c r="AM27" s="4"/>
      <c r="AN27" s="53">
        <f t="shared" si="6"/>
      </c>
      <c r="AO27" s="73"/>
      <c r="AP27" s="17">
        <f>IF(ISNA(MATCH(CONCATENATE(AP$4,$A27),'Výsledková listina'!$R:$R,0)),"",INDEX('Výsledková listina'!$C:$C,MATCH(CONCATENATE(AP$4,$A27),'Výsledková listina'!$R:$R,0),1))</f>
      </c>
      <c r="AQ27" s="55">
        <f>IF(ISNA(MATCH(CONCATENATE(AP$4,$A27),'Výsledková listina'!$R:$R,0)),"",INDEX('Výsledková listina'!$T:$T,MATCH(CONCATENATE(AP$4,$A27),'Výsledková listina'!$R:$R,0),1))</f>
      </c>
      <c r="AR27" s="4"/>
      <c r="AS27" s="53">
        <f t="shared" si="7"/>
      </c>
      <c r="AT27" s="73"/>
      <c r="AU27" s="17">
        <f>IF(ISNA(MATCH(CONCATENATE(AU$4,$A27),'Výsledková listina'!$R:$R,0)),"",INDEX('Výsledková listina'!$C:$C,MATCH(CONCATENATE(AU$4,$A27),'Výsledková listina'!$R:$R,0),1))</f>
      </c>
      <c r="AV27" s="55">
        <f>IF(ISNA(MATCH(CONCATENATE(AU$4,$A27),'Výsledková listina'!$R:$R,0)),"",INDEX('Výsledková listina'!$T:$T,MATCH(CONCATENATE(AU$4,$A27),'Výsledková listina'!$R:$R,0),1))</f>
      </c>
      <c r="AW27" s="4"/>
      <c r="AX27" s="53">
        <f t="shared" si="8"/>
      </c>
      <c r="AY27" s="73"/>
      <c r="AZ27" s="17">
        <f>IF(ISNA(MATCH(CONCATENATE(AZ$4,$A27),'Výsledková listina'!$R:$R,0)),"",INDEX('Výsledková listina'!$C:$C,MATCH(CONCATENATE(AZ$4,$A27),'Výsledková listina'!$R:$R,0),1))</f>
      </c>
      <c r="BA27" s="55">
        <f>IF(ISNA(MATCH(CONCATENATE(AZ$4,$A27),'Výsledková listina'!$R:$R,0)),"",INDEX('Výsledková listina'!$T:$T,MATCH(CONCATENATE(AZ$4,$A27),'Výsledková listina'!$R:$R,0),1))</f>
      </c>
      <c r="BB27" s="4"/>
      <c r="BC27" s="53">
        <f t="shared" si="9"/>
      </c>
      <c r="BD27" s="73"/>
      <c r="BE27" s="17">
        <f>IF(ISNA(MATCH(CONCATENATE(BE$4,$A27),'Výsledková listina'!$R:$R,0)),"",INDEX('Výsledková listina'!$C:$C,MATCH(CONCATENATE(BE$4,$A27),'Výsledková listina'!$R:$R,0),1))</f>
      </c>
      <c r="BF27" s="55">
        <f>IF(ISNA(MATCH(CONCATENATE(BE$4,$A27),'Výsledková listina'!$R:$R,0)),"",INDEX('Výsledková listina'!$T:$T,MATCH(CONCATENATE(BE$4,$A27),'Výsledková listina'!$R:$R,0),1))</f>
      </c>
      <c r="BG27" s="4"/>
      <c r="BH27" s="53">
        <f t="shared" si="10"/>
      </c>
      <c r="BI27" s="73"/>
      <c r="BJ27" s="17">
        <f>IF(ISNA(MATCH(CONCATENATE(BJ$4,$A27),'Výsledková listina'!$R:$R,0)),"",INDEX('Výsledková listina'!$C:$C,MATCH(CONCATENATE(BJ$4,$A27),'Výsledková listina'!$R:$R,0),1))</f>
      </c>
      <c r="BK27" s="55">
        <f>IF(ISNA(MATCH(CONCATENATE(BJ$4,$A27),'Výsledková listina'!$R:$R,0)),"",INDEX('Výsledková listina'!$T:$T,MATCH(CONCATENATE(BJ$4,$A27),'Výsledková listina'!$R:$R,0),1))</f>
      </c>
      <c r="BL27" s="4"/>
      <c r="BM27" s="53">
        <f t="shared" si="11"/>
      </c>
      <c r="BN27" s="73"/>
      <c r="BO27" s="17">
        <f>IF(ISNA(MATCH(CONCATENATE(BO$4,$A27),'Výsledková listina'!$R:$R,0)),"",INDEX('Výsledková listina'!$C:$C,MATCH(CONCATENATE(BO$4,$A27),'Výsledková listina'!$R:$R,0),1))</f>
      </c>
      <c r="BP27" s="55">
        <f>IF(ISNA(MATCH(CONCATENATE(BO$4,$A27),'Výsledková listina'!$R:$R,0)),"",INDEX('Výsledková listina'!$T:$T,MATCH(CONCATENATE(BO$4,$A27),'Výsledková listina'!$R:$R,0),1))</f>
      </c>
      <c r="BQ27" s="4"/>
      <c r="BR27" s="53">
        <f t="shared" si="12"/>
      </c>
      <c r="BS27" s="73"/>
      <c r="BT27" s="17">
        <f>IF(ISNA(MATCH(CONCATENATE(BT$4,$A27),'Výsledková listina'!$R:$R,0)),"",INDEX('Výsledková listina'!$C:$C,MATCH(CONCATENATE(BT$4,$A27),'Výsledková listina'!$R:$R,0),1))</f>
      </c>
      <c r="BU27" s="55">
        <f>IF(ISNA(MATCH(CONCATENATE(BT$4,$A27),'Výsledková listina'!$R:$R,0)),"",INDEX('Výsledková listina'!$T:$T,MATCH(CONCATENATE(BT$4,$A27),'Výsledková listina'!$R:$R,0),1))</f>
      </c>
      <c r="BV27" s="4"/>
      <c r="BW27" s="53">
        <f t="shared" si="13"/>
      </c>
      <c r="BX27" s="73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5">
        <f>IF(ISNA(MATCH(CONCATENATE(B$4,$A28),'Výsledková listina'!$R:$R,0)),"",INDEX('Výsledková listina'!$T:$T,MATCH(CONCATENATE(B$4,$A28),'Výsledková listina'!$R:$R,0),1))</f>
      </c>
      <c r="D28" s="4"/>
      <c r="E28" s="53">
        <f t="shared" si="14"/>
      </c>
      <c r="F28" s="73"/>
      <c r="G28" s="17">
        <f>IF(ISNA(MATCH(CONCATENATE(G$4,$A28),'Výsledková listina'!$R:$R,0)),"",INDEX('Výsledková listina'!$C:$C,MATCH(CONCATENATE(G$4,$A28),'Výsledková listina'!$R:$R,0),1))</f>
      </c>
      <c r="H28" s="55">
        <f>IF(ISNA(MATCH(CONCATENATE(G$4,$A28),'Výsledková listina'!$R:$R,0)),"",INDEX('Výsledková listina'!$T:$T,MATCH(CONCATENATE(G$4,$A28),'Výsledková listina'!$R:$R,0),1))</f>
      </c>
      <c r="I28" s="4"/>
      <c r="J28" s="53">
        <f t="shared" si="0"/>
      </c>
      <c r="K28" s="73"/>
      <c r="L28" s="17">
        <f>IF(ISNA(MATCH(CONCATENATE(L$4,$A28),'Výsledková listina'!$R:$R,0)),"",INDEX('Výsledková listina'!$C:$C,MATCH(CONCATENATE(L$4,$A28),'Výsledková listina'!$R:$R,0),1))</f>
      </c>
      <c r="M28" s="55">
        <f>IF(ISNA(MATCH(CONCATENATE(L$4,$A28),'Výsledková listina'!$R:$R,0)),"",INDEX('Výsledková listina'!$T:$T,MATCH(CONCATENATE(L$4,$A28),'Výsledková listina'!$R:$R,0),1))</f>
      </c>
      <c r="N28" s="4"/>
      <c r="O28" s="53">
        <f t="shared" si="1"/>
      </c>
      <c r="P28" s="73"/>
      <c r="Q28" s="17">
        <f>IF(ISNA(MATCH(CONCATENATE(Q$4,$A28),'Výsledková listina'!$R:$R,0)),"",INDEX('Výsledková listina'!$C:$C,MATCH(CONCATENATE(Q$4,$A28),'Výsledková listina'!$R:$R,0),1))</f>
      </c>
      <c r="R28" s="55">
        <f>IF(ISNA(MATCH(CONCATENATE(Q$4,$A28),'Výsledková listina'!$R:$R,0)),"",INDEX('Výsledková listina'!$T:$T,MATCH(CONCATENATE(Q$4,$A28),'Výsledková listina'!$R:$R,0),1))</f>
      </c>
      <c r="S28" s="4"/>
      <c r="T28" s="53">
        <f t="shared" si="2"/>
      </c>
      <c r="U28" s="73"/>
      <c r="V28" s="17">
        <f>IF(ISNA(MATCH(CONCATENATE(V$4,$A28),'Výsledková listina'!$R:$R,0)),"",INDEX('Výsledková listina'!$C:$C,MATCH(CONCATENATE(V$4,$A28),'Výsledková listina'!$R:$R,0),1))</f>
      </c>
      <c r="W28" s="55">
        <f>IF(ISNA(MATCH(CONCATENATE(V$4,$A28),'Výsledková listina'!$R:$R,0)),"",INDEX('Výsledková listina'!$T:$T,MATCH(CONCATENATE(V$4,$A28),'Výsledková listina'!$R:$R,0),1))</f>
      </c>
      <c r="X28" s="4"/>
      <c r="Y28" s="53">
        <f t="shared" si="3"/>
      </c>
      <c r="Z28" s="73"/>
      <c r="AA28" s="17">
        <f>IF(ISNA(MATCH(CONCATENATE(AA$4,$A28),'Výsledková listina'!$R:$R,0)),"",INDEX('Výsledková listina'!$C:$C,MATCH(CONCATENATE(AA$4,$A28),'Výsledková listina'!$R:$R,0),1))</f>
      </c>
      <c r="AB28" s="55">
        <f>IF(ISNA(MATCH(CONCATENATE(AA$4,$A28),'Výsledková listina'!$R:$R,0)),"",INDEX('Výsledková listina'!$T:$T,MATCH(CONCATENATE(AA$4,$A28),'Výsledková listina'!$R:$R,0),1))</f>
      </c>
      <c r="AC28" s="4"/>
      <c r="AD28" s="53">
        <f t="shared" si="4"/>
      </c>
      <c r="AE28" s="73"/>
      <c r="AF28" s="17">
        <f>IF(ISNA(MATCH(CONCATENATE(AF$4,$A28),'Výsledková listina'!$R:$R,0)),"",INDEX('Výsledková listina'!$C:$C,MATCH(CONCATENATE(AF$4,$A28),'Výsledková listina'!$R:$R,0),1))</f>
      </c>
      <c r="AG28" s="55">
        <f>IF(ISNA(MATCH(CONCATENATE(AF$4,$A28),'Výsledková listina'!$R:$R,0)),"",INDEX('Výsledková listina'!$T:$T,MATCH(CONCATENATE(AF$4,$A28),'Výsledková listina'!$R:$R,0),1))</f>
      </c>
      <c r="AH28" s="4"/>
      <c r="AI28" s="53">
        <f t="shared" si="5"/>
      </c>
      <c r="AJ28" s="73"/>
      <c r="AK28" s="17">
        <f>IF(ISNA(MATCH(CONCATENATE(AK$4,$A28),'Výsledková listina'!$R:$R,0)),"",INDEX('Výsledková listina'!$C:$C,MATCH(CONCATENATE(AK$4,$A28),'Výsledková listina'!$R:$R,0),1))</f>
      </c>
      <c r="AL28" s="55">
        <f>IF(ISNA(MATCH(CONCATENATE(AK$4,$A28),'Výsledková listina'!$R:$R,0)),"",INDEX('Výsledková listina'!$T:$T,MATCH(CONCATENATE(AK$4,$A28),'Výsledková listina'!$R:$R,0),1))</f>
      </c>
      <c r="AM28" s="4"/>
      <c r="AN28" s="53">
        <f t="shared" si="6"/>
      </c>
      <c r="AO28" s="73"/>
      <c r="AP28" s="17">
        <f>IF(ISNA(MATCH(CONCATENATE(AP$4,$A28),'Výsledková listina'!$R:$R,0)),"",INDEX('Výsledková listina'!$C:$C,MATCH(CONCATENATE(AP$4,$A28),'Výsledková listina'!$R:$R,0),1))</f>
      </c>
      <c r="AQ28" s="55">
        <f>IF(ISNA(MATCH(CONCATENATE(AP$4,$A28),'Výsledková listina'!$R:$R,0)),"",INDEX('Výsledková listina'!$T:$T,MATCH(CONCATENATE(AP$4,$A28),'Výsledková listina'!$R:$R,0),1))</f>
      </c>
      <c r="AR28" s="4"/>
      <c r="AS28" s="53">
        <f t="shared" si="7"/>
      </c>
      <c r="AT28" s="73"/>
      <c r="AU28" s="17">
        <f>IF(ISNA(MATCH(CONCATENATE(AU$4,$A28),'Výsledková listina'!$R:$R,0)),"",INDEX('Výsledková listina'!$C:$C,MATCH(CONCATENATE(AU$4,$A28),'Výsledková listina'!$R:$R,0),1))</f>
      </c>
      <c r="AV28" s="55">
        <f>IF(ISNA(MATCH(CONCATENATE(AU$4,$A28),'Výsledková listina'!$R:$R,0)),"",INDEX('Výsledková listina'!$T:$T,MATCH(CONCATENATE(AU$4,$A28),'Výsledková listina'!$R:$R,0),1))</f>
      </c>
      <c r="AW28" s="4"/>
      <c r="AX28" s="53">
        <f t="shared" si="8"/>
      </c>
      <c r="AY28" s="73"/>
      <c r="AZ28" s="17">
        <f>IF(ISNA(MATCH(CONCATENATE(AZ$4,$A28),'Výsledková listina'!$R:$R,0)),"",INDEX('Výsledková listina'!$C:$C,MATCH(CONCATENATE(AZ$4,$A28),'Výsledková listina'!$R:$R,0),1))</f>
      </c>
      <c r="BA28" s="55">
        <f>IF(ISNA(MATCH(CONCATENATE(AZ$4,$A28),'Výsledková listina'!$R:$R,0)),"",INDEX('Výsledková listina'!$T:$T,MATCH(CONCATENATE(AZ$4,$A28),'Výsledková listina'!$R:$R,0),1))</f>
      </c>
      <c r="BB28" s="4"/>
      <c r="BC28" s="53">
        <f t="shared" si="9"/>
      </c>
      <c r="BD28" s="73"/>
      <c r="BE28" s="17">
        <f>IF(ISNA(MATCH(CONCATENATE(BE$4,$A28),'Výsledková listina'!$R:$R,0)),"",INDEX('Výsledková listina'!$C:$C,MATCH(CONCATENATE(BE$4,$A28),'Výsledková listina'!$R:$R,0),1))</f>
      </c>
      <c r="BF28" s="55">
        <f>IF(ISNA(MATCH(CONCATENATE(BE$4,$A28),'Výsledková listina'!$R:$R,0)),"",INDEX('Výsledková listina'!$T:$T,MATCH(CONCATENATE(BE$4,$A28),'Výsledková listina'!$R:$R,0),1))</f>
      </c>
      <c r="BG28" s="4"/>
      <c r="BH28" s="53">
        <f t="shared" si="10"/>
      </c>
      <c r="BI28" s="73"/>
      <c r="BJ28" s="17">
        <f>IF(ISNA(MATCH(CONCATENATE(BJ$4,$A28),'Výsledková listina'!$R:$R,0)),"",INDEX('Výsledková listina'!$C:$C,MATCH(CONCATENATE(BJ$4,$A28),'Výsledková listina'!$R:$R,0),1))</f>
      </c>
      <c r="BK28" s="55">
        <f>IF(ISNA(MATCH(CONCATENATE(BJ$4,$A28),'Výsledková listina'!$R:$R,0)),"",INDEX('Výsledková listina'!$T:$T,MATCH(CONCATENATE(BJ$4,$A28),'Výsledková listina'!$R:$R,0),1))</f>
      </c>
      <c r="BL28" s="4"/>
      <c r="BM28" s="53">
        <f t="shared" si="11"/>
      </c>
      <c r="BN28" s="73"/>
      <c r="BO28" s="17">
        <f>IF(ISNA(MATCH(CONCATENATE(BO$4,$A28),'Výsledková listina'!$R:$R,0)),"",INDEX('Výsledková listina'!$C:$C,MATCH(CONCATENATE(BO$4,$A28),'Výsledková listina'!$R:$R,0),1))</f>
      </c>
      <c r="BP28" s="55">
        <f>IF(ISNA(MATCH(CONCATENATE(BO$4,$A28),'Výsledková listina'!$R:$R,0)),"",INDEX('Výsledková listina'!$T:$T,MATCH(CONCATENATE(BO$4,$A28),'Výsledková listina'!$R:$R,0),1))</f>
      </c>
      <c r="BQ28" s="4"/>
      <c r="BR28" s="53">
        <f t="shared" si="12"/>
      </c>
      <c r="BS28" s="73"/>
      <c r="BT28" s="17">
        <f>IF(ISNA(MATCH(CONCATENATE(BT$4,$A28),'Výsledková listina'!$R:$R,0)),"",INDEX('Výsledková listina'!$C:$C,MATCH(CONCATENATE(BT$4,$A28),'Výsledková listina'!$R:$R,0),1))</f>
      </c>
      <c r="BU28" s="55">
        <f>IF(ISNA(MATCH(CONCATENATE(BT$4,$A28),'Výsledková listina'!$R:$R,0)),"",INDEX('Výsledková listina'!$T:$T,MATCH(CONCATENATE(BT$4,$A28),'Výsledková listina'!$R:$R,0),1))</f>
      </c>
      <c r="BV28" s="4"/>
      <c r="BW28" s="53">
        <f t="shared" si="13"/>
      </c>
      <c r="BX28" s="73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5">
        <f>IF(ISNA(MATCH(CONCATENATE(B$4,$A29),'Výsledková listina'!$R:$R,0)),"",INDEX('Výsledková listina'!$T:$T,MATCH(CONCATENATE(B$4,$A29),'Výsledková listina'!$R:$R,0),1))</f>
      </c>
      <c r="D29" s="4"/>
      <c r="E29" s="53">
        <f t="shared" si="14"/>
      </c>
      <c r="F29" s="73"/>
      <c r="G29" s="17">
        <f>IF(ISNA(MATCH(CONCATENATE(G$4,$A29),'Výsledková listina'!$R:$R,0)),"",INDEX('Výsledková listina'!$C:$C,MATCH(CONCATENATE(G$4,$A29),'Výsledková listina'!$R:$R,0),1))</f>
      </c>
      <c r="H29" s="55">
        <f>IF(ISNA(MATCH(CONCATENATE(G$4,$A29),'Výsledková listina'!$R:$R,0)),"",INDEX('Výsledková listina'!$T:$T,MATCH(CONCATENATE(G$4,$A29),'Výsledková listina'!$R:$R,0),1))</f>
      </c>
      <c r="I29" s="4"/>
      <c r="J29" s="53">
        <f t="shared" si="0"/>
      </c>
      <c r="K29" s="73"/>
      <c r="L29" s="17">
        <f>IF(ISNA(MATCH(CONCATENATE(L$4,$A29),'Výsledková listina'!$R:$R,0)),"",INDEX('Výsledková listina'!$C:$C,MATCH(CONCATENATE(L$4,$A29),'Výsledková listina'!$R:$R,0),1))</f>
      </c>
      <c r="M29" s="55">
        <f>IF(ISNA(MATCH(CONCATENATE(L$4,$A29),'Výsledková listina'!$R:$R,0)),"",INDEX('Výsledková listina'!$T:$T,MATCH(CONCATENATE(L$4,$A29),'Výsledková listina'!$R:$R,0),1))</f>
      </c>
      <c r="N29" s="4"/>
      <c r="O29" s="53">
        <f t="shared" si="1"/>
      </c>
      <c r="P29" s="73"/>
      <c r="Q29" s="17">
        <f>IF(ISNA(MATCH(CONCATENATE(Q$4,$A29),'Výsledková listina'!$R:$R,0)),"",INDEX('Výsledková listina'!$C:$C,MATCH(CONCATENATE(Q$4,$A29),'Výsledková listina'!$R:$R,0),1))</f>
      </c>
      <c r="R29" s="55">
        <f>IF(ISNA(MATCH(CONCATENATE(Q$4,$A29),'Výsledková listina'!$R:$R,0)),"",INDEX('Výsledková listina'!$T:$T,MATCH(CONCATENATE(Q$4,$A29),'Výsledková listina'!$R:$R,0),1))</f>
      </c>
      <c r="S29" s="4"/>
      <c r="T29" s="53">
        <f t="shared" si="2"/>
      </c>
      <c r="U29" s="73"/>
      <c r="V29" s="17">
        <f>IF(ISNA(MATCH(CONCATENATE(V$4,$A29),'Výsledková listina'!$R:$R,0)),"",INDEX('Výsledková listina'!$C:$C,MATCH(CONCATENATE(V$4,$A29),'Výsledková listina'!$R:$R,0),1))</f>
      </c>
      <c r="W29" s="55">
        <f>IF(ISNA(MATCH(CONCATENATE(V$4,$A29),'Výsledková listina'!$R:$R,0)),"",INDEX('Výsledková listina'!$T:$T,MATCH(CONCATENATE(V$4,$A29),'Výsledková listina'!$R:$R,0),1))</f>
      </c>
      <c r="X29" s="4"/>
      <c r="Y29" s="53">
        <f t="shared" si="3"/>
      </c>
      <c r="Z29" s="73"/>
      <c r="AA29" s="17">
        <f>IF(ISNA(MATCH(CONCATENATE(AA$4,$A29),'Výsledková listina'!$R:$R,0)),"",INDEX('Výsledková listina'!$C:$C,MATCH(CONCATENATE(AA$4,$A29),'Výsledková listina'!$R:$R,0),1))</f>
      </c>
      <c r="AB29" s="55">
        <f>IF(ISNA(MATCH(CONCATENATE(AA$4,$A29),'Výsledková listina'!$R:$R,0)),"",INDEX('Výsledková listina'!$T:$T,MATCH(CONCATENATE(AA$4,$A29),'Výsledková listina'!$R:$R,0),1))</f>
      </c>
      <c r="AC29" s="4"/>
      <c r="AD29" s="53">
        <f t="shared" si="4"/>
      </c>
      <c r="AE29" s="73"/>
      <c r="AF29" s="17">
        <f>IF(ISNA(MATCH(CONCATENATE(AF$4,$A29),'Výsledková listina'!$R:$R,0)),"",INDEX('Výsledková listina'!$C:$C,MATCH(CONCATENATE(AF$4,$A29),'Výsledková listina'!$R:$R,0),1))</f>
      </c>
      <c r="AG29" s="55">
        <f>IF(ISNA(MATCH(CONCATENATE(AF$4,$A29),'Výsledková listina'!$R:$R,0)),"",INDEX('Výsledková listina'!$T:$T,MATCH(CONCATENATE(AF$4,$A29),'Výsledková listina'!$R:$R,0),1))</f>
      </c>
      <c r="AH29" s="4"/>
      <c r="AI29" s="53">
        <f t="shared" si="5"/>
      </c>
      <c r="AJ29" s="73"/>
      <c r="AK29" s="17">
        <f>IF(ISNA(MATCH(CONCATENATE(AK$4,$A29),'Výsledková listina'!$R:$R,0)),"",INDEX('Výsledková listina'!$C:$C,MATCH(CONCATENATE(AK$4,$A29),'Výsledková listina'!$R:$R,0),1))</f>
      </c>
      <c r="AL29" s="55">
        <f>IF(ISNA(MATCH(CONCATENATE(AK$4,$A29),'Výsledková listina'!$R:$R,0)),"",INDEX('Výsledková listina'!$T:$T,MATCH(CONCATENATE(AK$4,$A29),'Výsledková listina'!$R:$R,0),1))</f>
      </c>
      <c r="AM29" s="4"/>
      <c r="AN29" s="53">
        <f t="shared" si="6"/>
      </c>
      <c r="AO29" s="73"/>
      <c r="AP29" s="17">
        <f>IF(ISNA(MATCH(CONCATENATE(AP$4,$A29),'Výsledková listina'!$R:$R,0)),"",INDEX('Výsledková listina'!$C:$C,MATCH(CONCATENATE(AP$4,$A29),'Výsledková listina'!$R:$R,0),1))</f>
      </c>
      <c r="AQ29" s="55">
        <f>IF(ISNA(MATCH(CONCATENATE(AP$4,$A29),'Výsledková listina'!$R:$R,0)),"",INDEX('Výsledková listina'!$T:$T,MATCH(CONCATENATE(AP$4,$A29),'Výsledková listina'!$R:$R,0),1))</f>
      </c>
      <c r="AR29" s="4"/>
      <c r="AS29" s="53">
        <f t="shared" si="7"/>
      </c>
      <c r="AT29" s="73"/>
      <c r="AU29" s="17">
        <f>IF(ISNA(MATCH(CONCATENATE(AU$4,$A29),'Výsledková listina'!$R:$R,0)),"",INDEX('Výsledková listina'!$C:$C,MATCH(CONCATENATE(AU$4,$A29),'Výsledková listina'!$R:$R,0),1))</f>
      </c>
      <c r="AV29" s="55">
        <f>IF(ISNA(MATCH(CONCATENATE(AU$4,$A29),'Výsledková listina'!$R:$R,0)),"",INDEX('Výsledková listina'!$T:$T,MATCH(CONCATENATE(AU$4,$A29),'Výsledková listina'!$R:$R,0),1))</f>
      </c>
      <c r="AW29" s="4"/>
      <c r="AX29" s="53">
        <f t="shared" si="8"/>
      </c>
      <c r="AY29" s="73"/>
      <c r="AZ29" s="17">
        <f>IF(ISNA(MATCH(CONCATENATE(AZ$4,$A29),'Výsledková listina'!$R:$R,0)),"",INDEX('Výsledková listina'!$C:$C,MATCH(CONCATENATE(AZ$4,$A29),'Výsledková listina'!$R:$R,0),1))</f>
      </c>
      <c r="BA29" s="55">
        <f>IF(ISNA(MATCH(CONCATENATE(AZ$4,$A29),'Výsledková listina'!$R:$R,0)),"",INDEX('Výsledková listina'!$T:$T,MATCH(CONCATENATE(AZ$4,$A29),'Výsledková listina'!$R:$R,0),1))</f>
      </c>
      <c r="BB29" s="4"/>
      <c r="BC29" s="53">
        <f t="shared" si="9"/>
      </c>
      <c r="BD29" s="73"/>
      <c r="BE29" s="17">
        <f>IF(ISNA(MATCH(CONCATENATE(BE$4,$A29),'Výsledková listina'!$R:$R,0)),"",INDEX('Výsledková listina'!$C:$C,MATCH(CONCATENATE(BE$4,$A29),'Výsledková listina'!$R:$R,0),1))</f>
      </c>
      <c r="BF29" s="55">
        <f>IF(ISNA(MATCH(CONCATENATE(BE$4,$A29),'Výsledková listina'!$R:$R,0)),"",INDEX('Výsledková listina'!$T:$T,MATCH(CONCATENATE(BE$4,$A29),'Výsledková listina'!$R:$R,0),1))</f>
      </c>
      <c r="BG29" s="4"/>
      <c r="BH29" s="53">
        <f t="shared" si="10"/>
      </c>
      <c r="BI29" s="73"/>
      <c r="BJ29" s="17">
        <f>IF(ISNA(MATCH(CONCATENATE(BJ$4,$A29),'Výsledková listina'!$R:$R,0)),"",INDEX('Výsledková listina'!$C:$C,MATCH(CONCATENATE(BJ$4,$A29),'Výsledková listina'!$R:$R,0),1))</f>
      </c>
      <c r="BK29" s="55">
        <f>IF(ISNA(MATCH(CONCATENATE(BJ$4,$A29),'Výsledková listina'!$R:$R,0)),"",INDEX('Výsledková listina'!$T:$T,MATCH(CONCATENATE(BJ$4,$A29),'Výsledková listina'!$R:$R,0),1))</f>
      </c>
      <c r="BL29" s="4"/>
      <c r="BM29" s="53">
        <f t="shared" si="11"/>
      </c>
      <c r="BN29" s="73"/>
      <c r="BO29" s="17">
        <f>IF(ISNA(MATCH(CONCATENATE(BO$4,$A29),'Výsledková listina'!$R:$R,0)),"",INDEX('Výsledková listina'!$C:$C,MATCH(CONCATENATE(BO$4,$A29),'Výsledková listina'!$R:$R,0),1))</f>
      </c>
      <c r="BP29" s="55">
        <f>IF(ISNA(MATCH(CONCATENATE(BO$4,$A29),'Výsledková listina'!$R:$R,0)),"",INDEX('Výsledková listina'!$T:$T,MATCH(CONCATENATE(BO$4,$A29),'Výsledková listina'!$R:$R,0),1))</f>
      </c>
      <c r="BQ29" s="4"/>
      <c r="BR29" s="53">
        <f t="shared" si="12"/>
      </c>
      <c r="BS29" s="73"/>
      <c r="BT29" s="17">
        <f>IF(ISNA(MATCH(CONCATENATE(BT$4,$A29),'Výsledková listina'!$R:$R,0)),"",INDEX('Výsledková listina'!$C:$C,MATCH(CONCATENATE(BT$4,$A29),'Výsledková listina'!$R:$R,0),1))</f>
      </c>
      <c r="BU29" s="55">
        <f>IF(ISNA(MATCH(CONCATENATE(BT$4,$A29),'Výsledková listina'!$R:$R,0)),"",INDEX('Výsledková listina'!$T:$T,MATCH(CONCATENATE(BT$4,$A29),'Výsledková listina'!$R:$R,0),1))</f>
      </c>
      <c r="BV29" s="4"/>
      <c r="BW29" s="53">
        <f t="shared" si="13"/>
      </c>
      <c r="BX29" s="73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5">
        <f>IF(ISNA(MATCH(CONCATENATE(B$4,$A30),'Výsledková listina'!$R:$R,0)),"",INDEX('Výsledková listina'!$T:$T,MATCH(CONCATENATE(B$4,$A30),'Výsledková listina'!$R:$R,0),1))</f>
      </c>
      <c r="D30" s="4"/>
      <c r="E30" s="53">
        <f t="shared" si="14"/>
      </c>
      <c r="F30" s="73"/>
      <c r="G30" s="17">
        <f>IF(ISNA(MATCH(CONCATENATE(G$4,$A30),'Výsledková listina'!$R:$R,0)),"",INDEX('Výsledková listina'!$C:$C,MATCH(CONCATENATE(G$4,$A30),'Výsledková listina'!$R:$R,0),1))</f>
      </c>
      <c r="H30" s="55">
        <f>IF(ISNA(MATCH(CONCATENATE(G$4,$A30),'Výsledková listina'!$R:$R,0)),"",INDEX('Výsledková listina'!$T:$T,MATCH(CONCATENATE(G$4,$A30),'Výsledková listina'!$R:$R,0),1))</f>
      </c>
      <c r="I30" s="4"/>
      <c r="J30" s="53">
        <f t="shared" si="0"/>
      </c>
      <c r="K30" s="73"/>
      <c r="L30" s="17">
        <f>IF(ISNA(MATCH(CONCATENATE(L$4,$A30),'Výsledková listina'!$R:$R,0)),"",INDEX('Výsledková listina'!$C:$C,MATCH(CONCATENATE(L$4,$A30),'Výsledková listina'!$R:$R,0),1))</f>
      </c>
      <c r="M30" s="55">
        <f>IF(ISNA(MATCH(CONCATENATE(L$4,$A30),'Výsledková listina'!$R:$R,0)),"",INDEX('Výsledková listina'!$T:$T,MATCH(CONCATENATE(L$4,$A30),'Výsledková listina'!$R:$R,0),1))</f>
      </c>
      <c r="N30" s="4"/>
      <c r="O30" s="53">
        <f t="shared" si="1"/>
      </c>
      <c r="P30" s="73"/>
      <c r="Q30" s="17">
        <f>IF(ISNA(MATCH(CONCATENATE(Q$4,$A30),'Výsledková listina'!$R:$R,0)),"",INDEX('Výsledková listina'!$C:$C,MATCH(CONCATENATE(Q$4,$A30),'Výsledková listina'!$R:$R,0),1))</f>
      </c>
      <c r="R30" s="55">
        <f>IF(ISNA(MATCH(CONCATENATE(Q$4,$A30),'Výsledková listina'!$R:$R,0)),"",INDEX('Výsledková listina'!$T:$T,MATCH(CONCATENATE(Q$4,$A30),'Výsledková listina'!$R:$R,0),1))</f>
      </c>
      <c r="S30" s="4"/>
      <c r="T30" s="53">
        <f t="shared" si="2"/>
      </c>
      <c r="U30" s="73"/>
      <c r="V30" s="17">
        <f>IF(ISNA(MATCH(CONCATENATE(V$4,$A30),'Výsledková listina'!$R:$R,0)),"",INDEX('Výsledková listina'!$C:$C,MATCH(CONCATENATE(V$4,$A30),'Výsledková listina'!$R:$R,0),1))</f>
      </c>
      <c r="W30" s="55">
        <f>IF(ISNA(MATCH(CONCATENATE(V$4,$A30),'Výsledková listina'!$R:$R,0)),"",INDEX('Výsledková listina'!$T:$T,MATCH(CONCATENATE(V$4,$A30),'Výsledková listina'!$R:$R,0),1))</f>
      </c>
      <c r="X30" s="4"/>
      <c r="Y30" s="53">
        <f t="shared" si="3"/>
      </c>
      <c r="Z30" s="73"/>
      <c r="AA30" s="17">
        <f>IF(ISNA(MATCH(CONCATENATE(AA$4,$A30),'Výsledková listina'!$R:$R,0)),"",INDEX('Výsledková listina'!$C:$C,MATCH(CONCATENATE(AA$4,$A30),'Výsledková listina'!$R:$R,0),1))</f>
      </c>
      <c r="AB30" s="55">
        <f>IF(ISNA(MATCH(CONCATENATE(AA$4,$A30),'Výsledková listina'!$R:$R,0)),"",INDEX('Výsledková listina'!$T:$T,MATCH(CONCATENATE(AA$4,$A30),'Výsledková listina'!$R:$R,0),1))</f>
      </c>
      <c r="AC30" s="4"/>
      <c r="AD30" s="53">
        <f t="shared" si="4"/>
      </c>
      <c r="AE30" s="73"/>
      <c r="AF30" s="17">
        <f>IF(ISNA(MATCH(CONCATENATE(AF$4,$A30),'Výsledková listina'!$R:$R,0)),"",INDEX('Výsledková listina'!$C:$C,MATCH(CONCATENATE(AF$4,$A30),'Výsledková listina'!$R:$R,0),1))</f>
      </c>
      <c r="AG30" s="55">
        <f>IF(ISNA(MATCH(CONCATENATE(AF$4,$A30),'Výsledková listina'!$R:$R,0)),"",INDEX('Výsledková listina'!$T:$T,MATCH(CONCATENATE(AF$4,$A30),'Výsledková listina'!$R:$R,0),1))</f>
      </c>
      <c r="AH30" s="4"/>
      <c r="AI30" s="53">
        <f t="shared" si="5"/>
      </c>
      <c r="AJ30" s="73"/>
      <c r="AK30" s="17">
        <f>IF(ISNA(MATCH(CONCATENATE(AK$4,$A30),'Výsledková listina'!$R:$R,0)),"",INDEX('Výsledková listina'!$C:$C,MATCH(CONCATENATE(AK$4,$A30),'Výsledková listina'!$R:$R,0),1))</f>
      </c>
      <c r="AL30" s="55">
        <f>IF(ISNA(MATCH(CONCATENATE(AK$4,$A30),'Výsledková listina'!$R:$R,0)),"",INDEX('Výsledková listina'!$T:$T,MATCH(CONCATENATE(AK$4,$A30),'Výsledková listina'!$R:$R,0),1))</f>
      </c>
      <c r="AM30" s="4"/>
      <c r="AN30" s="53">
        <f t="shared" si="6"/>
      </c>
      <c r="AO30" s="73"/>
      <c r="AP30" s="17">
        <f>IF(ISNA(MATCH(CONCATENATE(AP$4,$A30),'Výsledková listina'!$R:$R,0)),"",INDEX('Výsledková listina'!$C:$C,MATCH(CONCATENATE(AP$4,$A30),'Výsledková listina'!$R:$R,0),1))</f>
      </c>
      <c r="AQ30" s="55">
        <f>IF(ISNA(MATCH(CONCATENATE(AP$4,$A30),'Výsledková listina'!$R:$R,0)),"",INDEX('Výsledková listina'!$T:$T,MATCH(CONCATENATE(AP$4,$A30),'Výsledková listina'!$R:$R,0),1))</f>
      </c>
      <c r="AR30" s="4"/>
      <c r="AS30" s="53">
        <f t="shared" si="7"/>
      </c>
      <c r="AT30" s="73"/>
      <c r="AU30" s="17">
        <f>IF(ISNA(MATCH(CONCATENATE(AU$4,$A30),'Výsledková listina'!$R:$R,0)),"",INDEX('Výsledková listina'!$C:$C,MATCH(CONCATENATE(AU$4,$A30),'Výsledková listina'!$R:$R,0),1))</f>
      </c>
      <c r="AV30" s="55">
        <f>IF(ISNA(MATCH(CONCATENATE(AU$4,$A30),'Výsledková listina'!$R:$R,0)),"",INDEX('Výsledková listina'!$T:$T,MATCH(CONCATENATE(AU$4,$A30),'Výsledková listina'!$R:$R,0),1))</f>
      </c>
      <c r="AW30" s="4"/>
      <c r="AX30" s="53">
        <f t="shared" si="8"/>
      </c>
      <c r="AY30" s="73"/>
      <c r="AZ30" s="17">
        <f>IF(ISNA(MATCH(CONCATENATE(AZ$4,$A30),'Výsledková listina'!$R:$R,0)),"",INDEX('Výsledková listina'!$C:$C,MATCH(CONCATENATE(AZ$4,$A30),'Výsledková listina'!$R:$R,0),1))</f>
      </c>
      <c r="BA30" s="55">
        <f>IF(ISNA(MATCH(CONCATENATE(AZ$4,$A30),'Výsledková listina'!$R:$R,0)),"",INDEX('Výsledková listina'!$T:$T,MATCH(CONCATENATE(AZ$4,$A30),'Výsledková listina'!$R:$R,0),1))</f>
      </c>
      <c r="BB30" s="4"/>
      <c r="BC30" s="53">
        <f t="shared" si="9"/>
      </c>
      <c r="BD30" s="73"/>
      <c r="BE30" s="17">
        <f>IF(ISNA(MATCH(CONCATENATE(BE$4,$A30),'Výsledková listina'!$R:$R,0)),"",INDEX('Výsledková listina'!$C:$C,MATCH(CONCATENATE(BE$4,$A30),'Výsledková listina'!$R:$R,0),1))</f>
      </c>
      <c r="BF30" s="55">
        <f>IF(ISNA(MATCH(CONCATENATE(BE$4,$A30),'Výsledková listina'!$R:$R,0)),"",INDEX('Výsledková listina'!$T:$T,MATCH(CONCATENATE(BE$4,$A30),'Výsledková listina'!$R:$R,0),1))</f>
      </c>
      <c r="BG30" s="4"/>
      <c r="BH30" s="53">
        <f t="shared" si="10"/>
      </c>
      <c r="BI30" s="73"/>
      <c r="BJ30" s="17">
        <f>IF(ISNA(MATCH(CONCATENATE(BJ$4,$A30),'Výsledková listina'!$R:$R,0)),"",INDEX('Výsledková listina'!$C:$C,MATCH(CONCATENATE(BJ$4,$A30),'Výsledková listina'!$R:$R,0),1))</f>
      </c>
      <c r="BK30" s="55">
        <f>IF(ISNA(MATCH(CONCATENATE(BJ$4,$A30),'Výsledková listina'!$R:$R,0)),"",INDEX('Výsledková listina'!$T:$T,MATCH(CONCATENATE(BJ$4,$A30),'Výsledková listina'!$R:$R,0),1))</f>
      </c>
      <c r="BL30" s="4"/>
      <c r="BM30" s="53">
        <f t="shared" si="11"/>
      </c>
      <c r="BN30" s="73"/>
      <c r="BO30" s="17">
        <f>IF(ISNA(MATCH(CONCATENATE(BO$4,$A30),'Výsledková listina'!$R:$R,0)),"",INDEX('Výsledková listina'!$C:$C,MATCH(CONCATENATE(BO$4,$A30),'Výsledková listina'!$R:$R,0),1))</f>
      </c>
      <c r="BP30" s="55">
        <f>IF(ISNA(MATCH(CONCATENATE(BO$4,$A30),'Výsledková listina'!$R:$R,0)),"",INDEX('Výsledková listina'!$T:$T,MATCH(CONCATENATE(BO$4,$A30),'Výsledková listina'!$R:$R,0),1))</f>
      </c>
      <c r="BQ30" s="4"/>
      <c r="BR30" s="53">
        <f t="shared" si="12"/>
      </c>
      <c r="BS30" s="73"/>
      <c r="BT30" s="17">
        <f>IF(ISNA(MATCH(CONCATENATE(BT$4,$A30),'Výsledková listina'!$R:$R,0)),"",INDEX('Výsledková listina'!$C:$C,MATCH(CONCATENATE(BT$4,$A30),'Výsledková listina'!$R:$R,0),1))</f>
      </c>
      <c r="BU30" s="55">
        <f>IF(ISNA(MATCH(CONCATENATE(BT$4,$A30),'Výsledková listina'!$R:$R,0)),"",INDEX('Výsledková listina'!$T:$T,MATCH(CONCATENATE(BT$4,$A30),'Výsledková listina'!$R:$R,0),1))</f>
      </c>
      <c r="BV30" s="4"/>
      <c r="BW30" s="53">
        <f t="shared" si="13"/>
      </c>
      <c r="BX30" s="73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5">
        <f>IF(ISNA(MATCH(CONCATENATE(B$4,$A31),'Výsledková listina'!$R:$R,0)),"",INDEX('Výsledková listina'!$T:$T,MATCH(CONCATENATE(B$4,$A31),'Výsledková listina'!$R:$R,0),1))</f>
      </c>
      <c r="D31" s="4"/>
      <c r="E31" s="53">
        <f t="shared" si="14"/>
      </c>
      <c r="F31" s="73"/>
      <c r="G31" s="17">
        <f>IF(ISNA(MATCH(CONCATENATE(G$4,$A31),'Výsledková listina'!$R:$R,0)),"",INDEX('Výsledková listina'!$C:$C,MATCH(CONCATENATE(G$4,$A31),'Výsledková listina'!$R:$R,0),1))</f>
      </c>
      <c r="H31" s="55">
        <f>IF(ISNA(MATCH(CONCATENATE(G$4,$A31),'Výsledková listina'!$R:$R,0)),"",INDEX('Výsledková listina'!$T:$T,MATCH(CONCATENATE(G$4,$A31),'Výsledková listina'!$R:$R,0),1))</f>
      </c>
      <c r="I31" s="4"/>
      <c r="J31" s="53">
        <f t="shared" si="0"/>
      </c>
      <c r="K31" s="73"/>
      <c r="L31" s="17">
        <f>IF(ISNA(MATCH(CONCATENATE(L$4,$A31),'Výsledková listina'!$R:$R,0)),"",INDEX('Výsledková listina'!$C:$C,MATCH(CONCATENATE(L$4,$A31),'Výsledková listina'!$R:$R,0),1))</f>
      </c>
      <c r="M31" s="55">
        <f>IF(ISNA(MATCH(CONCATENATE(L$4,$A31),'Výsledková listina'!$R:$R,0)),"",INDEX('Výsledková listina'!$T:$T,MATCH(CONCATENATE(L$4,$A31),'Výsledková listina'!$R:$R,0),1))</f>
      </c>
      <c r="N31" s="4"/>
      <c r="O31" s="53">
        <f t="shared" si="1"/>
      </c>
      <c r="P31" s="73"/>
      <c r="Q31" s="17">
        <f>IF(ISNA(MATCH(CONCATENATE(Q$4,$A31),'Výsledková listina'!$R:$R,0)),"",INDEX('Výsledková listina'!$C:$C,MATCH(CONCATENATE(Q$4,$A31),'Výsledková listina'!$R:$R,0),1))</f>
      </c>
      <c r="R31" s="55">
        <f>IF(ISNA(MATCH(CONCATENATE(Q$4,$A31),'Výsledková listina'!$R:$R,0)),"",INDEX('Výsledková listina'!$T:$T,MATCH(CONCATENATE(Q$4,$A31),'Výsledková listina'!$R:$R,0),1))</f>
      </c>
      <c r="S31" s="4"/>
      <c r="T31" s="53">
        <f t="shared" si="2"/>
      </c>
      <c r="U31" s="73"/>
      <c r="V31" s="17">
        <f>IF(ISNA(MATCH(CONCATENATE(V$4,$A31),'Výsledková listina'!$R:$R,0)),"",INDEX('Výsledková listina'!$C:$C,MATCH(CONCATENATE(V$4,$A31),'Výsledková listina'!$R:$R,0),1))</f>
      </c>
      <c r="W31" s="55">
        <f>IF(ISNA(MATCH(CONCATENATE(V$4,$A31),'Výsledková listina'!$R:$R,0)),"",INDEX('Výsledková listina'!$T:$T,MATCH(CONCATENATE(V$4,$A31),'Výsledková listina'!$R:$R,0),1))</f>
      </c>
      <c r="X31" s="4"/>
      <c r="Y31" s="53">
        <f t="shared" si="3"/>
      </c>
      <c r="Z31" s="73"/>
      <c r="AA31" s="17">
        <f>IF(ISNA(MATCH(CONCATENATE(AA$4,$A31),'Výsledková listina'!$R:$R,0)),"",INDEX('Výsledková listina'!$C:$C,MATCH(CONCATENATE(AA$4,$A31),'Výsledková listina'!$R:$R,0),1))</f>
      </c>
      <c r="AB31" s="55">
        <f>IF(ISNA(MATCH(CONCATENATE(AA$4,$A31),'Výsledková listina'!$R:$R,0)),"",INDEX('Výsledková listina'!$T:$T,MATCH(CONCATENATE(AA$4,$A31),'Výsledková listina'!$R:$R,0),1))</f>
      </c>
      <c r="AC31" s="4"/>
      <c r="AD31" s="53">
        <f t="shared" si="4"/>
      </c>
      <c r="AE31" s="73"/>
      <c r="AF31" s="17">
        <f>IF(ISNA(MATCH(CONCATENATE(AF$4,$A31),'Výsledková listina'!$R:$R,0)),"",INDEX('Výsledková listina'!$C:$C,MATCH(CONCATENATE(AF$4,$A31),'Výsledková listina'!$R:$R,0),1))</f>
      </c>
      <c r="AG31" s="55">
        <f>IF(ISNA(MATCH(CONCATENATE(AF$4,$A31),'Výsledková listina'!$R:$R,0)),"",INDEX('Výsledková listina'!$T:$T,MATCH(CONCATENATE(AF$4,$A31),'Výsledková listina'!$R:$R,0),1))</f>
      </c>
      <c r="AH31" s="4"/>
      <c r="AI31" s="53">
        <f t="shared" si="5"/>
      </c>
      <c r="AJ31" s="73"/>
      <c r="AK31" s="17">
        <f>IF(ISNA(MATCH(CONCATENATE(AK$4,$A31),'Výsledková listina'!$R:$R,0)),"",INDEX('Výsledková listina'!$C:$C,MATCH(CONCATENATE(AK$4,$A31),'Výsledková listina'!$R:$R,0),1))</f>
      </c>
      <c r="AL31" s="55">
        <f>IF(ISNA(MATCH(CONCATENATE(AK$4,$A31),'Výsledková listina'!$R:$R,0)),"",INDEX('Výsledková listina'!$T:$T,MATCH(CONCATENATE(AK$4,$A31),'Výsledková listina'!$R:$R,0),1))</f>
      </c>
      <c r="AM31" s="4"/>
      <c r="AN31" s="53">
        <f t="shared" si="6"/>
      </c>
      <c r="AO31" s="73"/>
      <c r="AP31" s="17">
        <f>IF(ISNA(MATCH(CONCATENATE(AP$4,$A31),'Výsledková listina'!$R:$R,0)),"",INDEX('Výsledková listina'!$C:$C,MATCH(CONCATENATE(AP$4,$A31),'Výsledková listina'!$R:$R,0),1))</f>
      </c>
      <c r="AQ31" s="55">
        <f>IF(ISNA(MATCH(CONCATENATE(AP$4,$A31),'Výsledková listina'!$R:$R,0)),"",INDEX('Výsledková listina'!$T:$T,MATCH(CONCATENATE(AP$4,$A31),'Výsledková listina'!$R:$R,0),1))</f>
      </c>
      <c r="AR31" s="4"/>
      <c r="AS31" s="53">
        <f t="shared" si="7"/>
      </c>
      <c r="AT31" s="73"/>
      <c r="AU31" s="17">
        <f>IF(ISNA(MATCH(CONCATENATE(AU$4,$A31),'Výsledková listina'!$R:$R,0)),"",INDEX('Výsledková listina'!$C:$C,MATCH(CONCATENATE(AU$4,$A31),'Výsledková listina'!$R:$R,0),1))</f>
      </c>
      <c r="AV31" s="55">
        <f>IF(ISNA(MATCH(CONCATENATE(AU$4,$A31),'Výsledková listina'!$R:$R,0)),"",INDEX('Výsledková listina'!$T:$T,MATCH(CONCATENATE(AU$4,$A31),'Výsledková listina'!$R:$R,0),1))</f>
      </c>
      <c r="AW31" s="4"/>
      <c r="AX31" s="53">
        <f t="shared" si="8"/>
      </c>
      <c r="AY31" s="73"/>
      <c r="AZ31" s="17">
        <f>IF(ISNA(MATCH(CONCATENATE(AZ$4,$A31),'Výsledková listina'!$R:$R,0)),"",INDEX('Výsledková listina'!$C:$C,MATCH(CONCATENATE(AZ$4,$A31),'Výsledková listina'!$R:$R,0),1))</f>
      </c>
      <c r="BA31" s="55">
        <f>IF(ISNA(MATCH(CONCATENATE(AZ$4,$A31),'Výsledková listina'!$R:$R,0)),"",INDEX('Výsledková listina'!$T:$T,MATCH(CONCATENATE(AZ$4,$A31),'Výsledková listina'!$R:$R,0),1))</f>
      </c>
      <c r="BB31" s="4"/>
      <c r="BC31" s="53">
        <f t="shared" si="9"/>
      </c>
      <c r="BD31" s="73"/>
      <c r="BE31" s="17">
        <f>IF(ISNA(MATCH(CONCATENATE(BE$4,$A31),'Výsledková listina'!$R:$R,0)),"",INDEX('Výsledková listina'!$C:$C,MATCH(CONCATENATE(BE$4,$A31),'Výsledková listina'!$R:$R,0),1))</f>
      </c>
      <c r="BF31" s="55">
        <f>IF(ISNA(MATCH(CONCATENATE(BE$4,$A31),'Výsledková listina'!$R:$R,0)),"",INDEX('Výsledková listina'!$T:$T,MATCH(CONCATENATE(BE$4,$A31),'Výsledková listina'!$R:$R,0),1))</f>
      </c>
      <c r="BG31" s="4"/>
      <c r="BH31" s="53">
        <f t="shared" si="10"/>
      </c>
      <c r="BI31" s="73"/>
      <c r="BJ31" s="17">
        <f>IF(ISNA(MATCH(CONCATENATE(BJ$4,$A31),'Výsledková listina'!$R:$R,0)),"",INDEX('Výsledková listina'!$C:$C,MATCH(CONCATENATE(BJ$4,$A31),'Výsledková listina'!$R:$R,0),1))</f>
      </c>
      <c r="BK31" s="55">
        <f>IF(ISNA(MATCH(CONCATENATE(BJ$4,$A31),'Výsledková listina'!$R:$R,0)),"",INDEX('Výsledková listina'!$T:$T,MATCH(CONCATENATE(BJ$4,$A31),'Výsledková listina'!$R:$R,0),1))</f>
      </c>
      <c r="BL31" s="4"/>
      <c r="BM31" s="53">
        <f t="shared" si="11"/>
      </c>
      <c r="BN31" s="73"/>
      <c r="BO31" s="17">
        <f>IF(ISNA(MATCH(CONCATENATE(BO$4,$A31),'Výsledková listina'!$R:$R,0)),"",INDEX('Výsledková listina'!$C:$C,MATCH(CONCATENATE(BO$4,$A31),'Výsledková listina'!$R:$R,0),1))</f>
      </c>
      <c r="BP31" s="55">
        <f>IF(ISNA(MATCH(CONCATENATE(BO$4,$A31),'Výsledková listina'!$R:$R,0)),"",INDEX('Výsledková listina'!$T:$T,MATCH(CONCATENATE(BO$4,$A31),'Výsledková listina'!$R:$R,0),1))</f>
      </c>
      <c r="BQ31" s="4"/>
      <c r="BR31" s="53">
        <f t="shared" si="12"/>
      </c>
      <c r="BS31" s="73"/>
      <c r="BT31" s="17">
        <f>IF(ISNA(MATCH(CONCATENATE(BT$4,$A31),'Výsledková listina'!$R:$R,0)),"",INDEX('Výsledková listina'!$C:$C,MATCH(CONCATENATE(BT$4,$A31),'Výsledková listina'!$R:$R,0),1))</f>
      </c>
      <c r="BU31" s="55">
        <f>IF(ISNA(MATCH(CONCATENATE(BT$4,$A31),'Výsledková listina'!$R:$R,0)),"",INDEX('Výsledková listina'!$T:$T,MATCH(CONCATENATE(BT$4,$A31),'Výsledková listina'!$R:$R,0),1))</f>
      </c>
      <c r="BV31" s="4"/>
      <c r="BW31" s="53">
        <f t="shared" si="13"/>
      </c>
      <c r="BX31" s="73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5">
        <f>IF(ISNA(MATCH(CONCATENATE(B$4,$A32),'Výsledková listina'!$R:$R,0)),"",INDEX('Výsledková listina'!$T:$T,MATCH(CONCATENATE(B$4,$A32),'Výsledková listina'!$R:$R,0),1))</f>
      </c>
      <c r="D32" s="4"/>
      <c r="E32" s="53">
        <f t="shared" si="14"/>
      </c>
      <c r="F32" s="73"/>
      <c r="G32" s="17">
        <f>IF(ISNA(MATCH(CONCATENATE(G$4,$A32),'Výsledková listina'!$R:$R,0)),"",INDEX('Výsledková listina'!$C:$C,MATCH(CONCATENATE(G$4,$A32),'Výsledková listina'!$R:$R,0),1))</f>
      </c>
      <c r="H32" s="55">
        <f>IF(ISNA(MATCH(CONCATENATE(G$4,$A32),'Výsledková listina'!$R:$R,0)),"",INDEX('Výsledková listina'!$T:$T,MATCH(CONCATENATE(G$4,$A32),'Výsledková listina'!$R:$R,0),1))</f>
      </c>
      <c r="I32" s="4"/>
      <c r="J32" s="53">
        <f t="shared" si="0"/>
      </c>
      <c r="K32" s="73"/>
      <c r="L32" s="17">
        <f>IF(ISNA(MATCH(CONCATENATE(L$4,$A32),'Výsledková listina'!$R:$R,0)),"",INDEX('Výsledková listina'!$C:$C,MATCH(CONCATENATE(L$4,$A32),'Výsledková listina'!$R:$R,0),1))</f>
      </c>
      <c r="M32" s="55">
        <f>IF(ISNA(MATCH(CONCATENATE(L$4,$A32),'Výsledková listina'!$R:$R,0)),"",INDEX('Výsledková listina'!$T:$T,MATCH(CONCATENATE(L$4,$A32),'Výsledková listina'!$R:$R,0),1))</f>
      </c>
      <c r="N32" s="4"/>
      <c r="O32" s="53">
        <f t="shared" si="1"/>
      </c>
      <c r="P32" s="73"/>
      <c r="Q32" s="17">
        <f>IF(ISNA(MATCH(CONCATENATE(Q$4,$A32),'Výsledková listina'!$R:$R,0)),"",INDEX('Výsledková listina'!$C:$C,MATCH(CONCATENATE(Q$4,$A32),'Výsledková listina'!$R:$R,0),1))</f>
      </c>
      <c r="R32" s="55">
        <f>IF(ISNA(MATCH(CONCATENATE(Q$4,$A32),'Výsledková listina'!$R:$R,0)),"",INDEX('Výsledková listina'!$T:$T,MATCH(CONCATENATE(Q$4,$A32),'Výsledková listina'!$R:$R,0),1))</f>
      </c>
      <c r="S32" s="4"/>
      <c r="T32" s="53">
        <f t="shared" si="2"/>
      </c>
      <c r="U32" s="73"/>
      <c r="V32" s="17">
        <f>IF(ISNA(MATCH(CONCATENATE(V$4,$A32),'Výsledková listina'!$R:$R,0)),"",INDEX('Výsledková listina'!$C:$C,MATCH(CONCATENATE(V$4,$A32),'Výsledková listina'!$R:$R,0),1))</f>
      </c>
      <c r="W32" s="55">
        <f>IF(ISNA(MATCH(CONCATENATE(V$4,$A32),'Výsledková listina'!$R:$R,0)),"",INDEX('Výsledková listina'!$T:$T,MATCH(CONCATENATE(V$4,$A32),'Výsledková listina'!$R:$R,0),1))</f>
      </c>
      <c r="X32" s="4"/>
      <c r="Y32" s="53">
        <f t="shared" si="3"/>
      </c>
      <c r="Z32" s="73"/>
      <c r="AA32" s="17">
        <f>IF(ISNA(MATCH(CONCATENATE(AA$4,$A32),'Výsledková listina'!$R:$R,0)),"",INDEX('Výsledková listina'!$C:$C,MATCH(CONCATENATE(AA$4,$A32),'Výsledková listina'!$R:$R,0),1))</f>
      </c>
      <c r="AB32" s="55">
        <f>IF(ISNA(MATCH(CONCATENATE(AA$4,$A32),'Výsledková listina'!$R:$R,0)),"",INDEX('Výsledková listina'!$T:$T,MATCH(CONCATENATE(AA$4,$A32),'Výsledková listina'!$R:$R,0),1))</f>
      </c>
      <c r="AC32" s="4"/>
      <c r="AD32" s="53">
        <f t="shared" si="4"/>
      </c>
      <c r="AE32" s="73"/>
      <c r="AF32" s="17">
        <f>IF(ISNA(MATCH(CONCATENATE(AF$4,$A32),'Výsledková listina'!$R:$R,0)),"",INDEX('Výsledková listina'!$C:$C,MATCH(CONCATENATE(AF$4,$A32),'Výsledková listina'!$R:$R,0),1))</f>
      </c>
      <c r="AG32" s="55">
        <f>IF(ISNA(MATCH(CONCATENATE(AF$4,$A32),'Výsledková listina'!$R:$R,0)),"",INDEX('Výsledková listina'!$T:$T,MATCH(CONCATENATE(AF$4,$A32),'Výsledková listina'!$R:$R,0),1))</f>
      </c>
      <c r="AH32" s="4"/>
      <c r="AI32" s="53">
        <f t="shared" si="5"/>
      </c>
      <c r="AJ32" s="73"/>
      <c r="AK32" s="17">
        <f>IF(ISNA(MATCH(CONCATENATE(AK$4,$A32),'Výsledková listina'!$R:$R,0)),"",INDEX('Výsledková listina'!$C:$C,MATCH(CONCATENATE(AK$4,$A32),'Výsledková listina'!$R:$R,0),1))</f>
      </c>
      <c r="AL32" s="55">
        <f>IF(ISNA(MATCH(CONCATENATE(AK$4,$A32),'Výsledková listina'!$R:$R,0)),"",INDEX('Výsledková listina'!$T:$T,MATCH(CONCATENATE(AK$4,$A32),'Výsledková listina'!$R:$R,0),1))</f>
      </c>
      <c r="AM32" s="4"/>
      <c r="AN32" s="53">
        <f t="shared" si="6"/>
      </c>
      <c r="AO32" s="73"/>
      <c r="AP32" s="17">
        <f>IF(ISNA(MATCH(CONCATENATE(AP$4,$A32),'Výsledková listina'!$R:$R,0)),"",INDEX('Výsledková listina'!$C:$C,MATCH(CONCATENATE(AP$4,$A32),'Výsledková listina'!$R:$R,0),1))</f>
      </c>
      <c r="AQ32" s="55">
        <f>IF(ISNA(MATCH(CONCATENATE(AP$4,$A32),'Výsledková listina'!$R:$R,0)),"",INDEX('Výsledková listina'!$T:$T,MATCH(CONCATENATE(AP$4,$A32),'Výsledková listina'!$R:$R,0),1))</f>
      </c>
      <c r="AR32" s="4"/>
      <c r="AS32" s="53">
        <f t="shared" si="7"/>
      </c>
      <c r="AT32" s="73"/>
      <c r="AU32" s="17">
        <f>IF(ISNA(MATCH(CONCATENATE(AU$4,$A32),'Výsledková listina'!$R:$R,0)),"",INDEX('Výsledková listina'!$C:$C,MATCH(CONCATENATE(AU$4,$A32),'Výsledková listina'!$R:$R,0),1))</f>
      </c>
      <c r="AV32" s="55">
        <f>IF(ISNA(MATCH(CONCATENATE(AU$4,$A32),'Výsledková listina'!$R:$R,0)),"",INDEX('Výsledková listina'!$T:$T,MATCH(CONCATENATE(AU$4,$A32),'Výsledková listina'!$R:$R,0),1))</f>
      </c>
      <c r="AW32" s="4"/>
      <c r="AX32" s="53">
        <f t="shared" si="8"/>
      </c>
      <c r="AY32" s="73"/>
      <c r="AZ32" s="17">
        <f>IF(ISNA(MATCH(CONCATENATE(AZ$4,$A32),'Výsledková listina'!$R:$R,0)),"",INDEX('Výsledková listina'!$C:$C,MATCH(CONCATENATE(AZ$4,$A32),'Výsledková listina'!$R:$R,0),1))</f>
      </c>
      <c r="BA32" s="55">
        <f>IF(ISNA(MATCH(CONCATENATE(AZ$4,$A32),'Výsledková listina'!$R:$R,0)),"",INDEX('Výsledková listina'!$T:$T,MATCH(CONCATENATE(AZ$4,$A32),'Výsledková listina'!$R:$R,0),1))</f>
      </c>
      <c r="BB32" s="4"/>
      <c r="BC32" s="53">
        <f t="shared" si="9"/>
      </c>
      <c r="BD32" s="73"/>
      <c r="BE32" s="17">
        <f>IF(ISNA(MATCH(CONCATENATE(BE$4,$A32),'Výsledková listina'!$R:$R,0)),"",INDEX('Výsledková listina'!$C:$C,MATCH(CONCATENATE(BE$4,$A32),'Výsledková listina'!$R:$R,0),1))</f>
      </c>
      <c r="BF32" s="55">
        <f>IF(ISNA(MATCH(CONCATENATE(BE$4,$A32),'Výsledková listina'!$R:$R,0)),"",INDEX('Výsledková listina'!$T:$T,MATCH(CONCATENATE(BE$4,$A32),'Výsledková listina'!$R:$R,0),1))</f>
      </c>
      <c r="BG32" s="4"/>
      <c r="BH32" s="53">
        <f t="shared" si="10"/>
      </c>
      <c r="BI32" s="73"/>
      <c r="BJ32" s="17">
        <f>IF(ISNA(MATCH(CONCATENATE(BJ$4,$A32),'Výsledková listina'!$R:$R,0)),"",INDEX('Výsledková listina'!$C:$C,MATCH(CONCATENATE(BJ$4,$A32),'Výsledková listina'!$R:$R,0),1))</f>
      </c>
      <c r="BK32" s="55">
        <f>IF(ISNA(MATCH(CONCATENATE(BJ$4,$A32),'Výsledková listina'!$R:$R,0)),"",INDEX('Výsledková listina'!$T:$T,MATCH(CONCATENATE(BJ$4,$A32),'Výsledková listina'!$R:$R,0),1))</f>
      </c>
      <c r="BL32" s="4"/>
      <c r="BM32" s="53">
        <f t="shared" si="11"/>
      </c>
      <c r="BN32" s="73"/>
      <c r="BO32" s="17">
        <f>IF(ISNA(MATCH(CONCATENATE(BO$4,$A32),'Výsledková listina'!$R:$R,0)),"",INDEX('Výsledková listina'!$C:$C,MATCH(CONCATENATE(BO$4,$A32),'Výsledková listina'!$R:$R,0),1))</f>
      </c>
      <c r="BP32" s="55">
        <f>IF(ISNA(MATCH(CONCATENATE(BO$4,$A32),'Výsledková listina'!$R:$R,0)),"",INDEX('Výsledková listina'!$T:$T,MATCH(CONCATENATE(BO$4,$A32),'Výsledková listina'!$R:$R,0),1))</f>
      </c>
      <c r="BQ32" s="4"/>
      <c r="BR32" s="53">
        <f t="shared" si="12"/>
      </c>
      <c r="BS32" s="73"/>
      <c r="BT32" s="17">
        <f>IF(ISNA(MATCH(CONCATENATE(BT$4,$A32),'Výsledková listina'!$R:$R,0)),"",INDEX('Výsledková listina'!$C:$C,MATCH(CONCATENATE(BT$4,$A32),'Výsledková listina'!$R:$R,0),1))</f>
      </c>
      <c r="BU32" s="55">
        <f>IF(ISNA(MATCH(CONCATENATE(BT$4,$A32),'Výsledková listina'!$R:$R,0)),"",INDEX('Výsledková listina'!$T:$T,MATCH(CONCATENATE(BT$4,$A32),'Výsledková listina'!$R:$R,0),1))</f>
      </c>
      <c r="BV32" s="4"/>
      <c r="BW32" s="53">
        <f t="shared" si="13"/>
      </c>
      <c r="BX32" s="73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5">
        <f>IF(ISNA(MATCH(CONCATENATE(B$4,$A33),'Výsledková listina'!$R:$R,0)),"",INDEX('Výsledková listina'!$T:$T,MATCH(CONCATENATE(B$4,$A33),'Výsledková listina'!$R:$R,0),1))</f>
      </c>
      <c r="D33" s="4"/>
      <c r="E33" s="53">
        <f t="shared" si="14"/>
      </c>
      <c r="F33" s="73"/>
      <c r="G33" s="17">
        <f>IF(ISNA(MATCH(CONCATENATE(G$4,$A33),'Výsledková listina'!$R:$R,0)),"",INDEX('Výsledková listina'!$C:$C,MATCH(CONCATENATE(G$4,$A33),'Výsledková listina'!$R:$R,0),1))</f>
      </c>
      <c r="H33" s="55">
        <f>IF(ISNA(MATCH(CONCATENATE(G$4,$A33),'Výsledková listina'!$R:$R,0)),"",INDEX('Výsledková listina'!$T:$T,MATCH(CONCATENATE(G$4,$A33),'Výsledková listina'!$R:$R,0),1))</f>
      </c>
      <c r="I33" s="4"/>
      <c r="J33" s="53">
        <f t="shared" si="0"/>
      </c>
      <c r="K33" s="73"/>
      <c r="L33" s="17">
        <f>IF(ISNA(MATCH(CONCATENATE(L$4,$A33),'Výsledková listina'!$R:$R,0)),"",INDEX('Výsledková listina'!$C:$C,MATCH(CONCATENATE(L$4,$A33),'Výsledková listina'!$R:$R,0),1))</f>
      </c>
      <c r="M33" s="55">
        <f>IF(ISNA(MATCH(CONCATENATE(L$4,$A33),'Výsledková listina'!$R:$R,0)),"",INDEX('Výsledková listina'!$T:$T,MATCH(CONCATENATE(L$4,$A33),'Výsledková listina'!$R:$R,0),1))</f>
      </c>
      <c r="N33" s="4"/>
      <c r="O33" s="53">
        <f t="shared" si="1"/>
      </c>
      <c r="P33" s="73"/>
      <c r="Q33" s="17">
        <f>IF(ISNA(MATCH(CONCATENATE(Q$4,$A33),'Výsledková listina'!$R:$R,0)),"",INDEX('Výsledková listina'!$C:$C,MATCH(CONCATENATE(Q$4,$A33),'Výsledková listina'!$R:$R,0),1))</f>
      </c>
      <c r="R33" s="55">
        <f>IF(ISNA(MATCH(CONCATENATE(Q$4,$A33),'Výsledková listina'!$R:$R,0)),"",INDEX('Výsledková listina'!$T:$T,MATCH(CONCATENATE(Q$4,$A33),'Výsledková listina'!$R:$R,0),1))</f>
      </c>
      <c r="S33" s="4"/>
      <c r="T33" s="53">
        <f t="shared" si="2"/>
      </c>
      <c r="U33" s="73"/>
      <c r="V33" s="17">
        <f>IF(ISNA(MATCH(CONCATENATE(V$4,$A33),'Výsledková listina'!$R:$R,0)),"",INDEX('Výsledková listina'!$C:$C,MATCH(CONCATENATE(V$4,$A33),'Výsledková listina'!$R:$R,0),1))</f>
      </c>
      <c r="W33" s="55">
        <f>IF(ISNA(MATCH(CONCATENATE(V$4,$A33),'Výsledková listina'!$R:$R,0)),"",INDEX('Výsledková listina'!$T:$T,MATCH(CONCATENATE(V$4,$A33),'Výsledková listina'!$R:$R,0),1))</f>
      </c>
      <c r="X33" s="4"/>
      <c r="Y33" s="53">
        <f t="shared" si="3"/>
      </c>
      <c r="Z33" s="73"/>
      <c r="AA33" s="17">
        <f>IF(ISNA(MATCH(CONCATENATE(AA$4,$A33),'Výsledková listina'!$R:$R,0)),"",INDEX('Výsledková listina'!$C:$C,MATCH(CONCATENATE(AA$4,$A33),'Výsledková listina'!$R:$R,0),1))</f>
      </c>
      <c r="AB33" s="55">
        <f>IF(ISNA(MATCH(CONCATENATE(AA$4,$A33),'Výsledková listina'!$R:$R,0)),"",INDEX('Výsledková listina'!$T:$T,MATCH(CONCATENATE(AA$4,$A33),'Výsledková listina'!$R:$R,0),1))</f>
      </c>
      <c r="AC33" s="4"/>
      <c r="AD33" s="53">
        <f t="shared" si="4"/>
      </c>
      <c r="AE33" s="73"/>
      <c r="AF33" s="17">
        <f>IF(ISNA(MATCH(CONCATENATE(AF$4,$A33),'Výsledková listina'!$R:$R,0)),"",INDEX('Výsledková listina'!$C:$C,MATCH(CONCATENATE(AF$4,$A33),'Výsledková listina'!$R:$R,0),1))</f>
      </c>
      <c r="AG33" s="55">
        <f>IF(ISNA(MATCH(CONCATENATE(AF$4,$A33),'Výsledková listina'!$R:$R,0)),"",INDEX('Výsledková listina'!$T:$T,MATCH(CONCATENATE(AF$4,$A33),'Výsledková listina'!$R:$R,0),1))</f>
      </c>
      <c r="AH33" s="4"/>
      <c r="AI33" s="53">
        <f t="shared" si="5"/>
      </c>
      <c r="AJ33" s="73"/>
      <c r="AK33" s="17">
        <f>IF(ISNA(MATCH(CONCATENATE(AK$4,$A33),'Výsledková listina'!$R:$R,0)),"",INDEX('Výsledková listina'!$C:$C,MATCH(CONCATENATE(AK$4,$A33),'Výsledková listina'!$R:$R,0),1))</f>
      </c>
      <c r="AL33" s="55">
        <f>IF(ISNA(MATCH(CONCATENATE(AK$4,$A33),'Výsledková listina'!$R:$R,0)),"",INDEX('Výsledková listina'!$T:$T,MATCH(CONCATENATE(AK$4,$A33),'Výsledková listina'!$R:$R,0),1))</f>
      </c>
      <c r="AM33" s="4"/>
      <c r="AN33" s="53">
        <f t="shared" si="6"/>
      </c>
      <c r="AO33" s="73"/>
      <c r="AP33" s="17">
        <f>IF(ISNA(MATCH(CONCATENATE(AP$4,$A33),'Výsledková listina'!$R:$R,0)),"",INDEX('Výsledková listina'!$C:$C,MATCH(CONCATENATE(AP$4,$A33),'Výsledková listina'!$R:$R,0),1))</f>
      </c>
      <c r="AQ33" s="55">
        <f>IF(ISNA(MATCH(CONCATENATE(AP$4,$A33),'Výsledková listina'!$R:$R,0)),"",INDEX('Výsledková listina'!$T:$T,MATCH(CONCATENATE(AP$4,$A33),'Výsledková listina'!$R:$R,0),1))</f>
      </c>
      <c r="AR33" s="4"/>
      <c r="AS33" s="53">
        <f t="shared" si="7"/>
      </c>
      <c r="AT33" s="73"/>
      <c r="AU33" s="17">
        <f>IF(ISNA(MATCH(CONCATENATE(AU$4,$A33),'Výsledková listina'!$R:$R,0)),"",INDEX('Výsledková listina'!$C:$C,MATCH(CONCATENATE(AU$4,$A33),'Výsledková listina'!$R:$R,0),1))</f>
      </c>
      <c r="AV33" s="55">
        <f>IF(ISNA(MATCH(CONCATENATE(AU$4,$A33),'Výsledková listina'!$R:$R,0)),"",INDEX('Výsledková listina'!$T:$T,MATCH(CONCATENATE(AU$4,$A33),'Výsledková listina'!$R:$R,0),1))</f>
      </c>
      <c r="AW33" s="4"/>
      <c r="AX33" s="53">
        <f t="shared" si="8"/>
      </c>
      <c r="AY33" s="73"/>
      <c r="AZ33" s="17">
        <f>IF(ISNA(MATCH(CONCATENATE(AZ$4,$A33),'Výsledková listina'!$R:$R,0)),"",INDEX('Výsledková listina'!$C:$C,MATCH(CONCATENATE(AZ$4,$A33),'Výsledková listina'!$R:$R,0),1))</f>
      </c>
      <c r="BA33" s="55">
        <f>IF(ISNA(MATCH(CONCATENATE(AZ$4,$A33),'Výsledková listina'!$R:$R,0)),"",INDEX('Výsledková listina'!$T:$T,MATCH(CONCATENATE(AZ$4,$A33),'Výsledková listina'!$R:$R,0),1))</f>
      </c>
      <c r="BB33" s="4"/>
      <c r="BC33" s="53">
        <f t="shared" si="9"/>
      </c>
      <c r="BD33" s="73"/>
      <c r="BE33" s="17">
        <f>IF(ISNA(MATCH(CONCATENATE(BE$4,$A33),'Výsledková listina'!$R:$R,0)),"",INDEX('Výsledková listina'!$C:$C,MATCH(CONCATENATE(BE$4,$A33),'Výsledková listina'!$R:$R,0),1))</f>
      </c>
      <c r="BF33" s="55">
        <f>IF(ISNA(MATCH(CONCATENATE(BE$4,$A33),'Výsledková listina'!$R:$R,0)),"",INDEX('Výsledková listina'!$T:$T,MATCH(CONCATENATE(BE$4,$A33),'Výsledková listina'!$R:$R,0),1))</f>
      </c>
      <c r="BG33" s="4"/>
      <c r="BH33" s="53">
        <f t="shared" si="10"/>
      </c>
      <c r="BI33" s="73"/>
      <c r="BJ33" s="17">
        <f>IF(ISNA(MATCH(CONCATENATE(BJ$4,$A33),'Výsledková listina'!$R:$R,0)),"",INDEX('Výsledková listina'!$C:$C,MATCH(CONCATENATE(BJ$4,$A33),'Výsledková listina'!$R:$R,0),1))</f>
      </c>
      <c r="BK33" s="55">
        <f>IF(ISNA(MATCH(CONCATENATE(BJ$4,$A33),'Výsledková listina'!$R:$R,0)),"",INDEX('Výsledková listina'!$T:$T,MATCH(CONCATENATE(BJ$4,$A33),'Výsledková listina'!$R:$R,0),1))</f>
      </c>
      <c r="BL33" s="4"/>
      <c r="BM33" s="53">
        <f t="shared" si="11"/>
      </c>
      <c r="BN33" s="73"/>
      <c r="BO33" s="17">
        <f>IF(ISNA(MATCH(CONCATENATE(BO$4,$A33),'Výsledková listina'!$R:$R,0)),"",INDEX('Výsledková listina'!$C:$C,MATCH(CONCATENATE(BO$4,$A33),'Výsledková listina'!$R:$R,0),1))</f>
      </c>
      <c r="BP33" s="55">
        <f>IF(ISNA(MATCH(CONCATENATE(BO$4,$A33),'Výsledková listina'!$R:$R,0)),"",INDEX('Výsledková listina'!$T:$T,MATCH(CONCATENATE(BO$4,$A33),'Výsledková listina'!$R:$R,0),1))</f>
      </c>
      <c r="BQ33" s="4"/>
      <c r="BR33" s="53">
        <f t="shared" si="12"/>
      </c>
      <c r="BS33" s="73"/>
      <c r="BT33" s="17">
        <f>IF(ISNA(MATCH(CONCATENATE(BT$4,$A33),'Výsledková listina'!$R:$R,0)),"",INDEX('Výsledková listina'!$C:$C,MATCH(CONCATENATE(BT$4,$A33),'Výsledková listina'!$R:$R,0),1))</f>
      </c>
      <c r="BU33" s="55">
        <f>IF(ISNA(MATCH(CONCATENATE(BT$4,$A33),'Výsledková listina'!$R:$R,0)),"",INDEX('Výsledková listina'!$T:$T,MATCH(CONCATENATE(BT$4,$A33),'Výsledková listina'!$R:$R,0),1))</f>
      </c>
      <c r="BV33" s="4"/>
      <c r="BW33" s="53">
        <f t="shared" si="13"/>
      </c>
      <c r="BX33" s="73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5">
        <f>IF(ISNA(MATCH(CONCATENATE(B$4,$A34),'Výsledková listina'!$R:$R,0)),"",INDEX('Výsledková listina'!$T:$T,MATCH(CONCATENATE(B$4,$A34),'Výsledková listina'!$R:$R,0),1))</f>
      </c>
      <c r="D34" s="4"/>
      <c r="E34" s="53">
        <f t="shared" si="14"/>
      </c>
      <c r="F34" s="73"/>
      <c r="G34" s="17">
        <f>IF(ISNA(MATCH(CONCATENATE(G$4,$A34),'Výsledková listina'!$R:$R,0)),"",INDEX('Výsledková listina'!$C:$C,MATCH(CONCATENATE(G$4,$A34),'Výsledková listina'!$R:$R,0),1))</f>
      </c>
      <c r="H34" s="55">
        <f>IF(ISNA(MATCH(CONCATENATE(G$4,$A34),'Výsledková listina'!$R:$R,0)),"",INDEX('Výsledková listina'!$T:$T,MATCH(CONCATENATE(G$4,$A34),'Výsledková listina'!$R:$R,0),1))</f>
      </c>
      <c r="I34" s="4"/>
      <c r="J34" s="53">
        <f t="shared" si="0"/>
      </c>
      <c r="K34" s="73"/>
      <c r="L34" s="17">
        <f>IF(ISNA(MATCH(CONCATENATE(L$4,$A34),'Výsledková listina'!$R:$R,0)),"",INDEX('Výsledková listina'!$C:$C,MATCH(CONCATENATE(L$4,$A34),'Výsledková listina'!$R:$R,0),1))</f>
      </c>
      <c r="M34" s="55">
        <f>IF(ISNA(MATCH(CONCATENATE(L$4,$A34),'Výsledková listina'!$R:$R,0)),"",INDEX('Výsledková listina'!$T:$T,MATCH(CONCATENATE(L$4,$A34),'Výsledková listina'!$R:$R,0),1))</f>
      </c>
      <c r="N34" s="4"/>
      <c r="O34" s="53">
        <f t="shared" si="1"/>
      </c>
      <c r="P34" s="73"/>
      <c r="Q34" s="17">
        <f>IF(ISNA(MATCH(CONCATENATE(Q$4,$A34),'Výsledková listina'!$R:$R,0)),"",INDEX('Výsledková listina'!$C:$C,MATCH(CONCATENATE(Q$4,$A34),'Výsledková listina'!$R:$R,0),1))</f>
      </c>
      <c r="R34" s="55">
        <f>IF(ISNA(MATCH(CONCATENATE(Q$4,$A34),'Výsledková listina'!$R:$R,0)),"",INDEX('Výsledková listina'!$T:$T,MATCH(CONCATENATE(Q$4,$A34),'Výsledková listina'!$R:$R,0),1))</f>
      </c>
      <c r="S34" s="4"/>
      <c r="T34" s="53">
        <f t="shared" si="2"/>
      </c>
      <c r="U34" s="73"/>
      <c r="V34" s="17">
        <f>IF(ISNA(MATCH(CONCATENATE(V$4,$A34),'Výsledková listina'!$R:$R,0)),"",INDEX('Výsledková listina'!$C:$C,MATCH(CONCATENATE(V$4,$A34),'Výsledková listina'!$R:$R,0),1))</f>
      </c>
      <c r="W34" s="55">
        <f>IF(ISNA(MATCH(CONCATENATE(V$4,$A34),'Výsledková listina'!$R:$R,0)),"",INDEX('Výsledková listina'!$T:$T,MATCH(CONCATENATE(V$4,$A34),'Výsledková listina'!$R:$R,0),1))</f>
      </c>
      <c r="X34" s="4"/>
      <c r="Y34" s="53">
        <f t="shared" si="3"/>
      </c>
      <c r="Z34" s="73"/>
      <c r="AA34" s="17">
        <f>IF(ISNA(MATCH(CONCATENATE(AA$4,$A34),'Výsledková listina'!$R:$R,0)),"",INDEX('Výsledková listina'!$C:$C,MATCH(CONCATENATE(AA$4,$A34),'Výsledková listina'!$R:$R,0),1))</f>
      </c>
      <c r="AB34" s="55">
        <f>IF(ISNA(MATCH(CONCATENATE(AA$4,$A34),'Výsledková listina'!$R:$R,0)),"",INDEX('Výsledková listina'!$T:$T,MATCH(CONCATENATE(AA$4,$A34),'Výsledková listina'!$R:$R,0),1))</f>
      </c>
      <c r="AC34" s="4"/>
      <c r="AD34" s="53">
        <f t="shared" si="4"/>
      </c>
      <c r="AE34" s="73"/>
      <c r="AF34" s="17">
        <f>IF(ISNA(MATCH(CONCATENATE(AF$4,$A34),'Výsledková listina'!$R:$R,0)),"",INDEX('Výsledková listina'!$C:$C,MATCH(CONCATENATE(AF$4,$A34),'Výsledková listina'!$R:$R,0),1))</f>
      </c>
      <c r="AG34" s="55">
        <f>IF(ISNA(MATCH(CONCATENATE(AF$4,$A34),'Výsledková listina'!$R:$R,0)),"",INDEX('Výsledková listina'!$T:$T,MATCH(CONCATENATE(AF$4,$A34),'Výsledková listina'!$R:$R,0),1))</f>
      </c>
      <c r="AH34" s="4"/>
      <c r="AI34" s="53">
        <f t="shared" si="5"/>
      </c>
      <c r="AJ34" s="73"/>
      <c r="AK34" s="17">
        <f>IF(ISNA(MATCH(CONCATENATE(AK$4,$A34),'Výsledková listina'!$R:$R,0)),"",INDEX('Výsledková listina'!$C:$C,MATCH(CONCATENATE(AK$4,$A34),'Výsledková listina'!$R:$R,0),1))</f>
      </c>
      <c r="AL34" s="55">
        <f>IF(ISNA(MATCH(CONCATENATE(AK$4,$A34),'Výsledková listina'!$R:$R,0)),"",INDEX('Výsledková listina'!$T:$T,MATCH(CONCATENATE(AK$4,$A34),'Výsledková listina'!$R:$R,0),1))</f>
      </c>
      <c r="AM34" s="4"/>
      <c r="AN34" s="53">
        <f t="shared" si="6"/>
      </c>
      <c r="AO34" s="73"/>
      <c r="AP34" s="17">
        <f>IF(ISNA(MATCH(CONCATENATE(AP$4,$A34),'Výsledková listina'!$R:$R,0)),"",INDEX('Výsledková listina'!$C:$C,MATCH(CONCATENATE(AP$4,$A34),'Výsledková listina'!$R:$R,0),1))</f>
      </c>
      <c r="AQ34" s="55">
        <f>IF(ISNA(MATCH(CONCATENATE(AP$4,$A34),'Výsledková listina'!$R:$R,0)),"",INDEX('Výsledková listina'!$T:$T,MATCH(CONCATENATE(AP$4,$A34),'Výsledková listina'!$R:$R,0),1))</f>
      </c>
      <c r="AR34" s="4"/>
      <c r="AS34" s="53">
        <f t="shared" si="7"/>
      </c>
      <c r="AT34" s="73"/>
      <c r="AU34" s="17">
        <f>IF(ISNA(MATCH(CONCATENATE(AU$4,$A34),'Výsledková listina'!$R:$R,0)),"",INDEX('Výsledková listina'!$C:$C,MATCH(CONCATENATE(AU$4,$A34),'Výsledková listina'!$R:$R,0),1))</f>
      </c>
      <c r="AV34" s="55">
        <f>IF(ISNA(MATCH(CONCATENATE(AU$4,$A34),'Výsledková listina'!$R:$R,0)),"",INDEX('Výsledková listina'!$T:$T,MATCH(CONCATENATE(AU$4,$A34),'Výsledková listina'!$R:$R,0),1))</f>
      </c>
      <c r="AW34" s="4"/>
      <c r="AX34" s="53">
        <f t="shared" si="8"/>
      </c>
      <c r="AY34" s="73"/>
      <c r="AZ34" s="17">
        <f>IF(ISNA(MATCH(CONCATENATE(AZ$4,$A34),'Výsledková listina'!$R:$R,0)),"",INDEX('Výsledková listina'!$C:$C,MATCH(CONCATENATE(AZ$4,$A34),'Výsledková listina'!$R:$R,0),1))</f>
      </c>
      <c r="BA34" s="55">
        <f>IF(ISNA(MATCH(CONCATENATE(AZ$4,$A34),'Výsledková listina'!$R:$R,0)),"",INDEX('Výsledková listina'!$T:$T,MATCH(CONCATENATE(AZ$4,$A34),'Výsledková listina'!$R:$R,0),1))</f>
      </c>
      <c r="BB34" s="4"/>
      <c r="BC34" s="53">
        <f t="shared" si="9"/>
      </c>
      <c r="BD34" s="73"/>
      <c r="BE34" s="17">
        <f>IF(ISNA(MATCH(CONCATENATE(BE$4,$A34),'Výsledková listina'!$R:$R,0)),"",INDEX('Výsledková listina'!$C:$C,MATCH(CONCATENATE(BE$4,$A34),'Výsledková listina'!$R:$R,0),1))</f>
      </c>
      <c r="BF34" s="55">
        <f>IF(ISNA(MATCH(CONCATENATE(BE$4,$A34),'Výsledková listina'!$R:$R,0)),"",INDEX('Výsledková listina'!$T:$T,MATCH(CONCATENATE(BE$4,$A34),'Výsledková listina'!$R:$R,0),1))</f>
      </c>
      <c r="BG34" s="4"/>
      <c r="BH34" s="53">
        <f t="shared" si="10"/>
      </c>
      <c r="BI34" s="73"/>
      <c r="BJ34" s="17">
        <f>IF(ISNA(MATCH(CONCATENATE(BJ$4,$A34),'Výsledková listina'!$R:$R,0)),"",INDEX('Výsledková listina'!$C:$C,MATCH(CONCATENATE(BJ$4,$A34),'Výsledková listina'!$R:$R,0),1))</f>
      </c>
      <c r="BK34" s="55">
        <f>IF(ISNA(MATCH(CONCATENATE(BJ$4,$A34),'Výsledková listina'!$R:$R,0)),"",INDEX('Výsledková listina'!$T:$T,MATCH(CONCATENATE(BJ$4,$A34),'Výsledková listina'!$R:$R,0),1))</f>
      </c>
      <c r="BL34" s="4"/>
      <c r="BM34" s="53">
        <f t="shared" si="11"/>
      </c>
      <c r="BN34" s="73"/>
      <c r="BO34" s="17">
        <f>IF(ISNA(MATCH(CONCATENATE(BO$4,$A34),'Výsledková listina'!$R:$R,0)),"",INDEX('Výsledková listina'!$C:$C,MATCH(CONCATENATE(BO$4,$A34),'Výsledková listina'!$R:$R,0),1))</f>
      </c>
      <c r="BP34" s="55">
        <f>IF(ISNA(MATCH(CONCATENATE(BO$4,$A34),'Výsledková listina'!$R:$R,0)),"",INDEX('Výsledková listina'!$T:$T,MATCH(CONCATENATE(BO$4,$A34),'Výsledková listina'!$R:$R,0),1))</f>
      </c>
      <c r="BQ34" s="4"/>
      <c r="BR34" s="53">
        <f t="shared" si="12"/>
      </c>
      <c r="BS34" s="73"/>
      <c r="BT34" s="17">
        <f>IF(ISNA(MATCH(CONCATENATE(BT$4,$A34),'Výsledková listina'!$R:$R,0)),"",INDEX('Výsledková listina'!$C:$C,MATCH(CONCATENATE(BT$4,$A34),'Výsledková listina'!$R:$R,0),1))</f>
      </c>
      <c r="BU34" s="55">
        <f>IF(ISNA(MATCH(CONCATENATE(BT$4,$A34),'Výsledková listina'!$R:$R,0)),"",INDEX('Výsledková listina'!$T:$T,MATCH(CONCATENATE(BT$4,$A34),'Výsledková listina'!$R:$R,0),1))</f>
      </c>
      <c r="BV34" s="4"/>
      <c r="BW34" s="53">
        <f t="shared" si="13"/>
      </c>
      <c r="BX34" s="73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6">
        <f>IF(ISNA(MATCH(CONCATENATE(B$4,$A35),'Výsledková listina'!$R:$R,0)),"",INDEX('Výsledková listina'!$T:$T,MATCH(CONCATENATE(B$4,$A35),'Výsledková listina'!$R:$R,0),1))</f>
      </c>
      <c r="D35" s="7"/>
      <c r="E35" s="54">
        <f t="shared" si="14"/>
      </c>
      <c r="F35" s="74"/>
      <c r="G35" s="18">
        <f>IF(ISNA(MATCH(CONCATENATE(G$4,$A35),'Výsledková listina'!$R:$R,0)),"",INDEX('Výsledková listina'!$C:$C,MATCH(CONCATENATE(G$4,$A35),'Výsledková listina'!$R:$R,0),1))</f>
      </c>
      <c r="H35" s="56">
        <f>IF(ISNA(MATCH(CONCATENATE(G$4,$A35),'Výsledková listina'!$R:$R,0)),"",INDEX('Výsledková listina'!$T:$T,MATCH(CONCATENATE(G$4,$A35),'Výsledková listina'!$R:$R,0),1))</f>
      </c>
      <c r="I35" s="7"/>
      <c r="J35" s="54">
        <f t="shared" si="0"/>
      </c>
      <c r="K35" s="74"/>
      <c r="L35" s="18">
        <f>IF(ISNA(MATCH(CONCATENATE(L$4,$A35),'Výsledková listina'!$R:$R,0)),"",INDEX('Výsledková listina'!$C:$C,MATCH(CONCATENATE(L$4,$A35),'Výsledková listina'!$R:$R,0),1))</f>
      </c>
      <c r="M35" s="56">
        <f>IF(ISNA(MATCH(CONCATENATE(L$4,$A35),'Výsledková listina'!$R:$R,0)),"",INDEX('Výsledková listina'!$T:$T,MATCH(CONCATENATE(L$4,$A35),'Výsledková listina'!$R:$R,0),1))</f>
      </c>
      <c r="N35" s="7"/>
      <c r="O35" s="54">
        <f t="shared" si="1"/>
      </c>
      <c r="P35" s="74"/>
      <c r="Q35" s="18">
        <f>IF(ISNA(MATCH(CONCATENATE(Q$4,$A35),'Výsledková listina'!$R:$R,0)),"",INDEX('Výsledková listina'!$C:$C,MATCH(CONCATENATE(Q$4,$A35),'Výsledková listina'!$R:$R,0),1))</f>
      </c>
      <c r="R35" s="56">
        <f>IF(ISNA(MATCH(CONCATENATE(Q$4,$A35),'Výsledková listina'!$R:$R,0)),"",INDEX('Výsledková listina'!$T:$T,MATCH(CONCATENATE(Q$4,$A35),'Výsledková listina'!$R:$R,0),1))</f>
      </c>
      <c r="S35" s="7"/>
      <c r="T35" s="54">
        <f t="shared" si="2"/>
      </c>
      <c r="U35" s="74"/>
      <c r="V35" s="18">
        <f>IF(ISNA(MATCH(CONCATENATE(V$4,$A35),'Výsledková listina'!$R:$R,0)),"",INDEX('Výsledková listina'!$C:$C,MATCH(CONCATENATE(V$4,$A35),'Výsledková listina'!$R:$R,0),1))</f>
      </c>
      <c r="W35" s="56">
        <f>IF(ISNA(MATCH(CONCATENATE(V$4,$A35),'Výsledková listina'!$R:$R,0)),"",INDEX('Výsledková listina'!$T:$T,MATCH(CONCATENATE(V$4,$A35),'Výsledková listina'!$R:$R,0),1))</f>
      </c>
      <c r="X35" s="7"/>
      <c r="Y35" s="54">
        <f t="shared" si="3"/>
      </c>
      <c r="Z35" s="74"/>
      <c r="AA35" s="18">
        <f>IF(ISNA(MATCH(CONCATENATE(AA$4,$A35),'Výsledková listina'!$R:$R,0)),"",INDEX('Výsledková listina'!$C:$C,MATCH(CONCATENATE(AA$4,$A35),'Výsledková listina'!$R:$R,0),1))</f>
      </c>
      <c r="AB35" s="56">
        <f>IF(ISNA(MATCH(CONCATENATE(AA$4,$A35),'Výsledková listina'!$R:$R,0)),"",INDEX('Výsledková listina'!$T:$T,MATCH(CONCATENATE(AA$4,$A35),'Výsledková listina'!$R:$R,0),1))</f>
      </c>
      <c r="AC35" s="7"/>
      <c r="AD35" s="54">
        <f t="shared" si="4"/>
      </c>
      <c r="AE35" s="74"/>
      <c r="AF35" s="18">
        <f>IF(ISNA(MATCH(CONCATENATE(AF$4,$A35),'Výsledková listina'!$R:$R,0)),"",INDEX('Výsledková listina'!$C:$C,MATCH(CONCATENATE(AF$4,$A35),'Výsledková listina'!$R:$R,0),1))</f>
      </c>
      <c r="AG35" s="56">
        <f>IF(ISNA(MATCH(CONCATENATE(AF$4,$A35),'Výsledková listina'!$R:$R,0)),"",INDEX('Výsledková listina'!$T:$T,MATCH(CONCATENATE(AF$4,$A35),'Výsledková listina'!$R:$R,0),1))</f>
      </c>
      <c r="AH35" s="7"/>
      <c r="AI35" s="54">
        <f t="shared" si="5"/>
      </c>
      <c r="AJ35" s="74"/>
      <c r="AK35" s="18">
        <f>IF(ISNA(MATCH(CONCATENATE(AK$4,$A35),'Výsledková listina'!$R:$R,0)),"",INDEX('Výsledková listina'!$C:$C,MATCH(CONCATENATE(AK$4,$A35),'Výsledková listina'!$R:$R,0),1))</f>
      </c>
      <c r="AL35" s="56">
        <f>IF(ISNA(MATCH(CONCATENATE(AK$4,$A35),'Výsledková listina'!$R:$R,0)),"",INDEX('Výsledková listina'!$T:$T,MATCH(CONCATENATE(AK$4,$A35),'Výsledková listina'!$R:$R,0),1))</f>
      </c>
      <c r="AM35" s="7"/>
      <c r="AN35" s="54">
        <f t="shared" si="6"/>
      </c>
      <c r="AO35" s="74"/>
      <c r="AP35" s="18">
        <f>IF(ISNA(MATCH(CONCATENATE(AP$4,$A35),'Výsledková listina'!$R:$R,0)),"",INDEX('Výsledková listina'!$C:$C,MATCH(CONCATENATE(AP$4,$A35),'Výsledková listina'!$R:$R,0),1))</f>
      </c>
      <c r="AQ35" s="56">
        <f>IF(ISNA(MATCH(CONCATENATE(AP$4,$A35),'Výsledková listina'!$R:$R,0)),"",INDEX('Výsledková listina'!$T:$T,MATCH(CONCATENATE(AP$4,$A35),'Výsledková listina'!$R:$R,0),1))</f>
      </c>
      <c r="AR35" s="7"/>
      <c r="AS35" s="54">
        <f t="shared" si="7"/>
      </c>
      <c r="AT35" s="74"/>
      <c r="AU35" s="18">
        <f>IF(ISNA(MATCH(CONCATENATE(AU$4,$A35),'Výsledková listina'!$R:$R,0)),"",INDEX('Výsledková listina'!$C:$C,MATCH(CONCATENATE(AU$4,$A35),'Výsledková listina'!$R:$R,0),1))</f>
      </c>
      <c r="AV35" s="56">
        <f>IF(ISNA(MATCH(CONCATENATE(AU$4,$A35),'Výsledková listina'!$R:$R,0)),"",INDEX('Výsledková listina'!$T:$T,MATCH(CONCATENATE(AU$4,$A35),'Výsledková listina'!$R:$R,0),1))</f>
      </c>
      <c r="AW35" s="7"/>
      <c r="AX35" s="54">
        <f t="shared" si="8"/>
      </c>
      <c r="AY35" s="74"/>
      <c r="AZ35" s="18">
        <f>IF(ISNA(MATCH(CONCATENATE(AZ$4,$A35),'Výsledková listina'!$R:$R,0)),"",INDEX('Výsledková listina'!$C:$C,MATCH(CONCATENATE(AZ$4,$A35),'Výsledková listina'!$R:$R,0),1))</f>
      </c>
      <c r="BA35" s="56">
        <f>IF(ISNA(MATCH(CONCATENATE(AZ$4,$A35),'Výsledková listina'!$R:$R,0)),"",INDEX('Výsledková listina'!$T:$T,MATCH(CONCATENATE(AZ$4,$A35),'Výsledková listina'!$R:$R,0),1))</f>
      </c>
      <c r="BB35" s="7"/>
      <c r="BC35" s="54">
        <f t="shared" si="9"/>
      </c>
      <c r="BD35" s="74"/>
      <c r="BE35" s="18">
        <f>IF(ISNA(MATCH(CONCATENATE(BE$4,$A35),'Výsledková listina'!$R:$R,0)),"",INDEX('Výsledková listina'!$C:$C,MATCH(CONCATENATE(BE$4,$A35),'Výsledková listina'!$R:$R,0),1))</f>
      </c>
      <c r="BF35" s="56">
        <f>IF(ISNA(MATCH(CONCATENATE(BE$4,$A35),'Výsledková listina'!$R:$R,0)),"",INDEX('Výsledková listina'!$T:$T,MATCH(CONCATENATE(BE$4,$A35),'Výsledková listina'!$R:$R,0),1))</f>
      </c>
      <c r="BG35" s="7"/>
      <c r="BH35" s="54">
        <f t="shared" si="10"/>
      </c>
      <c r="BI35" s="74"/>
      <c r="BJ35" s="18">
        <f>IF(ISNA(MATCH(CONCATENATE(BJ$4,$A35),'Výsledková listina'!$R:$R,0)),"",INDEX('Výsledková listina'!$C:$C,MATCH(CONCATENATE(BJ$4,$A35),'Výsledková listina'!$R:$R,0),1))</f>
      </c>
      <c r="BK35" s="56">
        <f>IF(ISNA(MATCH(CONCATENATE(BJ$4,$A35),'Výsledková listina'!$R:$R,0)),"",INDEX('Výsledková listina'!$T:$T,MATCH(CONCATENATE(BJ$4,$A35),'Výsledková listina'!$R:$R,0),1))</f>
      </c>
      <c r="BL35" s="7"/>
      <c r="BM35" s="54">
        <f t="shared" si="11"/>
      </c>
      <c r="BN35" s="74"/>
      <c r="BO35" s="18">
        <f>IF(ISNA(MATCH(CONCATENATE(BO$4,$A35),'Výsledková listina'!$R:$R,0)),"",INDEX('Výsledková listina'!$C:$C,MATCH(CONCATENATE(BO$4,$A35),'Výsledková listina'!$R:$R,0),1))</f>
      </c>
      <c r="BP35" s="56">
        <f>IF(ISNA(MATCH(CONCATENATE(BO$4,$A35),'Výsledková listina'!$R:$R,0)),"",INDEX('Výsledková listina'!$T:$T,MATCH(CONCATENATE(BO$4,$A35),'Výsledková listina'!$R:$R,0),1))</f>
      </c>
      <c r="BQ35" s="7"/>
      <c r="BR35" s="54">
        <f t="shared" si="12"/>
      </c>
      <c r="BS35" s="74"/>
      <c r="BT35" s="18">
        <f>IF(ISNA(MATCH(CONCATENATE(BT$4,$A35),'Výsledková listina'!$R:$R,0)),"",INDEX('Výsledková listina'!$C:$C,MATCH(CONCATENATE(BT$4,$A35),'Výsledková listina'!$R:$R,0),1))</f>
      </c>
      <c r="BU35" s="56">
        <f>IF(ISNA(MATCH(CONCATENATE(BT$4,$A35),'Výsledková listina'!$R:$R,0)),"",INDEX('Výsledková listina'!$T:$T,MATCH(CONCATENATE(BT$4,$A35),'Výsledková listina'!$R:$R,0),1))</f>
      </c>
      <c r="BV35" s="7"/>
      <c r="BW35" s="54">
        <f t="shared" si="13"/>
      </c>
      <c r="BX35" s="7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V3:Z3"/>
    <mergeCell ref="V4:Z4"/>
    <mergeCell ref="AA3:AE3"/>
    <mergeCell ref="AF4:AJ4"/>
    <mergeCell ref="AA4:AE4"/>
    <mergeCell ref="AF3:AJ3"/>
    <mergeCell ref="B1:F1"/>
    <mergeCell ref="B2:F2"/>
    <mergeCell ref="G1:K1"/>
    <mergeCell ref="G2:K2"/>
    <mergeCell ref="Q4:U4"/>
    <mergeCell ref="L3:P3"/>
    <mergeCell ref="L4:P4"/>
    <mergeCell ref="Q3:U3"/>
    <mergeCell ref="AU1:AY1"/>
    <mergeCell ref="AU2:AY2"/>
    <mergeCell ref="V1:Z1"/>
    <mergeCell ref="V2:Z2"/>
    <mergeCell ref="L1:P1"/>
    <mergeCell ref="L2:P2"/>
    <mergeCell ref="Q1:U1"/>
    <mergeCell ref="Q2:U2"/>
    <mergeCell ref="AK1:AO1"/>
    <mergeCell ref="AK2:AO2"/>
    <mergeCell ref="AP1:AT1"/>
    <mergeCell ref="AP2:AT2"/>
    <mergeCell ref="AP3:AT3"/>
    <mergeCell ref="AP4:AT4"/>
    <mergeCell ref="AK3:AO3"/>
    <mergeCell ref="AK4:AO4"/>
    <mergeCell ref="AZ1:BD1"/>
    <mergeCell ref="AZ2:BD2"/>
    <mergeCell ref="AZ3:BD3"/>
    <mergeCell ref="AZ4:BD4"/>
    <mergeCell ref="AA1:AE1"/>
    <mergeCell ref="AA2:AE2"/>
    <mergeCell ref="AF1:AJ1"/>
    <mergeCell ref="AF2:AJ2"/>
    <mergeCell ref="AU3:AY3"/>
    <mergeCell ref="AU4:AY4"/>
    <mergeCell ref="BE3:BI3"/>
    <mergeCell ref="BE4:BI4"/>
    <mergeCell ref="BJ1:BN1"/>
    <mergeCell ref="BJ2:BN2"/>
    <mergeCell ref="BJ3:BN3"/>
    <mergeCell ref="BJ4:BN4"/>
    <mergeCell ref="BE1:BI1"/>
    <mergeCell ref="BE2:BI2"/>
    <mergeCell ref="BO3:BS3"/>
    <mergeCell ref="BO4:BS4"/>
    <mergeCell ref="BT1:BX1"/>
    <mergeCell ref="BT2:BX2"/>
    <mergeCell ref="BT3:BX3"/>
    <mergeCell ref="BT4:BX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60"/>
      <c r="B1" s="223" t="str">
        <f>CONCATENATE('Základní list'!$E$3)</f>
        <v>KP a D  2. kolo</v>
      </c>
      <c r="C1" s="223"/>
      <c r="D1" s="223"/>
      <c r="E1" s="223"/>
      <c r="F1" s="223"/>
      <c r="G1" s="223" t="str">
        <f>CONCATENATE('Základní list'!$E$3)</f>
        <v>KP a D  2. kolo</v>
      </c>
      <c r="H1" s="223"/>
      <c r="I1" s="223"/>
      <c r="J1" s="223"/>
      <c r="K1" s="223"/>
      <c r="L1" s="223" t="str">
        <f>CONCATENATE('Základní list'!$E$3)</f>
        <v>KP a D  2. kolo</v>
      </c>
      <c r="M1" s="223"/>
      <c r="N1" s="223"/>
      <c r="O1" s="223"/>
      <c r="P1" s="223"/>
      <c r="Q1" s="223" t="str">
        <f>CONCATENATE('Základní list'!$E$3)</f>
        <v>KP a D  2. kolo</v>
      </c>
      <c r="R1" s="223"/>
      <c r="S1" s="223"/>
      <c r="T1" s="223"/>
      <c r="U1" s="223"/>
      <c r="V1" s="223" t="str">
        <f>CONCATENATE('Základní list'!$E$3)</f>
        <v>KP a D  2. kolo</v>
      </c>
      <c r="W1" s="223"/>
      <c r="X1" s="223"/>
      <c r="Y1" s="223"/>
      <c r="Z1" s="223"/>
      <c r="AA1" s="223" t="str">
        <f>CONCATENATE('Základní list'!$E$3)</f>
        <v>KP a D  2. kolo</v>
      </c>
      <c r="AB1" s="223"/>
      <c r="AC1" s="223"/>
      <c r="AD1" s="223"/>
      <c r="AE1" s="223"/>
      <c r="AF1" s="223" t="str">
        <f>CONCATENATE('Základní list'!$E$3)</f>
        <v>KP a D  2. kolo</v>
      </c>
      <c r="AG1" s="223"/>
      <c r="AH1" s="223"/>
      <c r="AI1" s="223"/>
      <c r="AJ1" s="223"/>
      <c r="AK1" s="223" t="str">
        <f>CONCATENATE('Základní list'!$E$3)</f>
        <v>KP a D  2. kolo</v>
      </c>
      <c r="AL1" s="223"/>
      <c r="AM1" s="223"/>
      <c r="AN1" s="223"/>
      <c r="AO1" s="223"/>
      <c r="AP1" s="223" t="str">
        <f>CONCATENATE('Základní list'!$E$3)</f>
        <v>KP a D  2. kolo</v>
      </c>
      <c r="AQ1" s="223"/>
      <c r="AR1" s="223"/>
      <c r="AS1" s="223"/>
      <c r="AT1" s="223"/>
      <c r="AU1" s="223" t="str">
        <f>CONCATENATE('Základní list'!$E$3)</f>
        <v>KP a D  2. kolo</v>
      </c>
      <c r="AV1" s="223"/>
      <c r="AW1" s="223"/>
      <c r="AX1" s="223"/>
      <c r="AY1" s="223"/>
      <c r="AZ1" s="223" t="str">
        <f>CONCATENATE('Základní list'!$E$3)</f>
        <v>KP a D  2. kolo</v>
      </c>
      <c r="BA1" s="223"/>
      <c r="BB1" s="223"/>
      <c r="BC1" s="223"/>
      <c r="BD1" s="223"/>
      <c r="BE1" s="223" t="str">
        <f>CONCATENATE('Základní list'!$E$3)</f>
        <v>KP a D  2. kolo</v>
      </c>
      <c r="BF1" s="223"/>
      <c r="BG1" s="223"/>
      <c r="BH1" s="223"/>
      <c r="BI1" s="223"/>
      <c r="BJ1" s="223" t="str">
        <f>CONCATENATE('Základní list'!$E$3)</f>
        <v>KP a D  2. kolo</v>
      </c>
      <c r="BK1" s="223"/>
      <c r="BL1" s="223"/>
      <c r="BM1" s="223"/>
      <c r="BN1" s="223"/>
      <c r="BO1" s="223" t="str">
        <f>CONCATENATE('Základní list'!$E$3)</f>
        <v>KP a D  2. kolo</v>
      </c>
      <c r="BP1" s="223"/>
      <c r="BQ1" s="223"/>
      <c r="BR1" s="223"/>
      <c r="BS1" s="223"/>
      <c r="BT1" s="223" t="str">
        <f>CONCATENATE('Základní list'!$E$3)</f>
        <v>KP a D  2. kolo</v>
      </c>
      <c r="BU1" s="223"/>
      <c r="BV1" s="223"/>
      <c r="BW1" s="223"/>
      <c r="BX1" s="223"/>
    </row>
    <row r="2" spans="1:76" s="112" customFormat="1" ht="13.5" thickBot="1">
      <c r="A2" s="61"/>
      <c r="B2" s="224" t="str">
        <f>CONCATENATE('Základní list'!$F$4)</f>
        <v>2.9.18</v>
      </c>
      <c r="C2" s="224"/>
      <c r="D2" s="224"/>
      <c r="E2" s="224"/>
      <c r="F2" s="224"/>
      <c r="G2" s="224" t="str">
        <f>CONCATENATE('Základní list'!$F$4)</f>
        <v>2.9.18</v>
      </c>
      <c r="H2" s="224"/>
      <c r="I2" s="224"/>
      <c r="J2" s="224"/>
      <c r="K2" s="224"/>
      <c r="L2" s="224" t="str">
        <f>CONCATENATE('Základní list'!$F$4)</f>
        <v>2.9.18</v>
      </c>
      <c r="M2" s="224"/>
      <c r="N2" s="224"/>
      <c r="O2" s="224"/>
      <c r="P2" s="224"/>
      <c r="Q2" s="224" t="str">
        <f>CONCATENATE('Základní list'!$F$4)</f>
        <v>2.9.18</v>
      </c>
      <c r="R2" s="224"/>
      <c r="S2" s="224"/>
      <c r="T2" s="224"/>
      <c r="U2" s="224"/>
      <c r="V2" s="224" t="str">
        <f>CONCATENATE('Základní list'!$F$4)</f>
        <v>2.9.18</v>
      </c>
      <c r="W2" s="224"/>
      <c r="X2" s="224"/>
      <c r="Y2" s="224"/>
      <c r="Z2" s="224"/>
      <c r="AA2" s="224" t="str">
        <f>CONCATENATE('Základní list'!$F$4)</f>
        <v>2.9.18</v>
      </c>
      <c r="AB2" s="224"/>
      <c r="AC2" s="224"/>
      <c r="AD2" s="224"/>
      <c r="AE2" s="224"/>
      <c r="AF2" s="224" t="str">
        <f>CONCATENATE('Základní list'!$F$4)</f>
        <v>2.9.18</v>
      </c>
      <c r="AG2" s="224"/>
      <c r="AH2" s="224"/>
      <c r="AI2" s="224"/>
      <c r="AJ2" s="224"/>
      <c r="AK2" s="224" t="str">
        <f>CONCATENATE('Základní list'!$F$4)</f>
        <v>2.9.18</v>
      </c>
      <c r="AL2" s="224"/>
      <c r="AM2" s="224"/>
      <c r="AN2" s="224"/>
      <c r="AO2" s="224"/>
      <c r="AP2" s="224" t="str">
        <f>CONCATENATE('Základní list'!$F$4)</f>
        <v>2.9.18</v>
      </c>
      <c r="AQ2" s="224"/>
      <c r="AR2" s="224"/>
      <c r="AS2" s="224"/>
      <c r="AT2" s="224"/>
      <c r="AU2" s="224" t="str">
        <f>CONCATENATE('Základní list'!$F$4)</f>
        <v>2.9.18</v>
      </c>
      <c r="AV2" s="224"/>
      <c r="AW2" s="224"/>
      <c r="AX2" s="224"/>
      <c r="AY2" s="224"/>
      <c r="AZ2" s="224" t="str">
        <f>CONCATENATE('Základní list'!$F$4)</f>
        <v>2.9.18</v>
      </c>
      <c r="BA2" s="224"/>
      <c r="BB2" s="224"/>
      <c r="BC2" s="224"/>
      <c r="BD2" s="224"/>
      <c r="BE2" s="224" t="str">
        <f>CONCATENATE('Základní list'!$F$4)</f>
        <v>2.9.18</v>
      </c>
      <c r="BF2" s="224"/>
      <c r="BG2" s="224"/>
      <c r="BH2" s="224"/>
      <c r="BI2" s="224"/>
      <c r="BJ2" s="224" t="str">
        <f>CONCATENATE('Základní list'!$F$4)</f>
        <v>2.9.18</v>
      </c>
      <c r="BK2" s="224"/>
      <c r="BL2" s="224"/>
      <c r="BM2" s="224"/>
      <c r="BN2" s="224"/>
      <c r="BO2" s="224" t="str">
        <f>CONCATENATE('Základní list'!$F$4)</f>
        <v>2.9.18</v>
      </c>
      <c r="BP2" s="224"/>
      <c r="BQ2" s="224"/>
      <c r="BR2" s="224"/>
      <c r="BS2" s="224"/>
      <c r="BT2" s="224" t="str">
        <f>CONCATENATE('Základní list'!$F$4)</f>
        <v>2.9.18</v>
      </c>
      <c r="BU2" s="224"/>
      <c r="BV2" s="224"/>
      <c r="BW2" s="224"/>
      <c r="BX2" s="224"/>
    </row>
    <row r="3" spans="1:76" ht="16.5" customHeight="1">
      <c r="A3" s="225" t="s">
        <v>11</v>
      </c>
      <c r="B3" s="217" t="s">
        <v>16</v>
      </c>
      <c r="C3" s="218"/>
      <c r="D3" s="218"/>
      <c r="E3" s="218"/>
      <c r="F3" s="219"/>
      <c r="G3" s="217" t="s">
        <v>16</v>
      </c>
      <c r="H3" s="218"/>
      <c r="I3" s="218"/>
      <c r="J3" s="218"/>
      <c r="K3" s="219" t="s">
        <v>36</v>
      </c>
      <c r="L3" s="217" t="s">
        <v>16</v>
      </c>
      <c r="M3" s="218"/>
      <c r="N3" s="218"/>
      <c r="O3" s="218"/>
      <c r="P3" s="219" t="s">
        <v>36</v>
      </c>
      <c r="Q3" s="217" t="s">
        <v>16</v>
      </c>
      <c r="R3" s="218"/>
      <c r="S3" s="218"/>
      <c r="T3" s="218"/>
      <c r="U3" s="219" t="s">
        <v>36</v>
      </c>
      <c r="V3" s="217" t="s">
        <v>16</v>
      </c>
      <c r="W3" s="218"/>
      <c r="X3" s="218"/>
      <c r="Y3" s="218"/>
      <c r="Z3" s="219" t="s">
        <v>36</v>
      </c>
      <c r="AA3" s="217" t="s">
        <v>16</v>
      </c>
      <c r="AB3" s="218"/>
      <c r="AC3" s="218"/>
      <c r="AD3" s="218"/>
      <c r="AE3" s="219" t="s">
        <v>36</v>
      </c>
      <c r="AF3" s="217" t="s">
        <v>16</v>
      </c>
      <c r="AG3" s="218"/>
      <c r="AH3" s="218"/>
      <c r="AI3" s="218"/>
      <c r="AJ3" s="219" t="s">
        <v>36</v>
      </c>
      <c r="AK3" s="217" t="s">
        <v>16</v>
      </c>
      <c r="AL3" s="218"/>
      <c r="AM3" s="218"/>
      <c r="AN3" s="218"/>
      <c r="AO3" s="219" t="s">
        <v>36</v>
      </c>
      <c r="AP3" s="217" t="s">
        <v>16</v>
      </c>
      <c r="AQ3" s="218"/>
      <c r="AR3" s="218"/>
      <c r="AS3" s="218"/>
      <c r="AT3" s="219" t="s">
        <v>36</v>
      </c>
      <c r="AU3" s="217" t="s">
        <v>16</v>
      </c>
      <c r="AV3" s="218"/>
      <c r="AW3" s="218"/>
      <c r="AX3" s="218"/>
      <c r="AY3" s="219" t="s">
        <v>36</v>
      </c>
      <c r="AZ3" s="217" t="s">
        <v>16</v>
      </c>
      <c r="BA3" s="218"/>
      <c r="BB3" s="218"/>
      <c r="BC3" s="218"/>
      <c r="BD3" s="219" t="s">
        <v>36</v>
      </c>
      <c r="BE3" s="217" t="s">
        <v>16</v>
      </c>
      <c r="BF3" s="218"/>
      <c r="BG3" s="218"/>
      <c r="BH3" s="218"/>
      <c r="BI3" s="219" t="s">
        <v>36</v>
      </c>
      <c r="BJ3" s="217" t="s">
        <v>16</v>
      </c>
      <c r="BK3" s="218"/>
      <c r="BL3" s="218"/>
      <c r="BM3" s="218"/>
      <c r="BN3" s="219" t="s">
        <v>36</v>
      </c>
      <c r="BO3" s="217" t="s">
        <v>16</v>
      </c>
      <c r="BP3" s="218"/>
      <c r="BQ3" s="218"/>
      <c r="BR3" s="218"/>
      <c r="BS3" s="219" t="s">
        <v>36</v>
      </c>
      <c r="BT3" s="217" t="s">
        <v>16</v>
      </c>
      <c r="BU3" s="218"/>
      <c r="BV3" s="218"/>
      <c r="BW3" s="218"/>
      <c r="BX3" s="219" t="s">
        <v>36</v>
      </c>
    </row>
    <row r="4" spans="1:76" s="8" customFormat="1" ht="16.5" customHeight="1" thickBot="1">
      <c r="A4" s="226"/>
      <c r="B4" s="220" t="str">
        <f>IF(ISBLANK('Základní list'!$C11),"",'Základní list'!$A11)</f>
        <v>A</v>
      </c>
      <c r="C4" s="221"/>
      <c r="D4" s="221"/>
      <c r="E4" s="221"/>
      <c r="F4" s="222"/>
      <c r="G4" s="220" t="str">
        <f>IF(ISBLANK('Základní list'!$C12),"",'Základní list'!$A12)</f>
        <v>B</v>
      </c>
      <c r="H4" s="221"/>
      <c r="I4" s="221"/>
      <c r="J4" s="221"/>
      <c r="K4" s="222"/>
      <c r="L4" s="220" t="str">
        <f>IF(ISBLANK('Základní list'!$C13),"",'Základní list'!$A13)</f>
        <v>C</v>
      </c>
      <c r="M4" s="221"/>
      <c r="N4" s="221"/>
      <c r="O4" s="221"/>
      <c r="P4" s="222"/>
      <c r="Q4" s="220" t="str">
        <f>IF(ISBLANK('Základní list'!$C14),"",'Základní list'!$A14)</f>
        <v>D</v>
      </c>
      <c r="R4" s="221"/>
      <c r="S4" s="221"/>
      <c r="T4" s="221"/>
      <c r="U4" s="222"/>
      <c r="V4" s="220" t="str">
        <f>IF(ISBLANK('Základní list'!$C15),"",'Základní list'!$A15)</f>
        <v>E</v>
      </c>
      <c r="W4" s="221"/>
      <c r="X4" s="221"/>
      <c r="Y4" s="221"/>
      <c r="Z4" s="222"/>
      <c r="AA4" s="220" t="str">
        <f>IF(ISBLANK('Základní list'!$C16),"",'Základní list'!$A16)</f>
        <v>F</v>
      </c>
      <c r="AB4" s="221"/>
      <c r="AC4" s="221"/>
      <c r="AD4" s="221"/>
      <c r="AE4" s="222"/>
      <c r="AF4" s="220" t="str">
        <f>IF(ISBLANK('Základní list'!$C17),"",'Základní list'!$A17)</f>
        <v>G</v>
      </c>
      <c r="AG4" s="221"/>
      <c r="AH4" s="221"/>
      <c r="AI4" s="221"/>
      <c r="AJ4" s="222"/>
      <c r="AK4" s="220" t="str">
        <f>IF(ISBLANK('Základní list'!$C18),"",'Základní list'!$A18)</f>
        <v>H</v>
      </c>
      <c r="AL4" s="221"/>
      <c r="AM4" s="221"/>
      <c r="AN4" s="221"/>
      <c r="AO4" s="222"/>
      <c r="AP4" s="220" t="str">
        <f>IF(ISBLANK('Základní list'!$C19),"",'Základní list'!$A19)</f>
        <v>I</v>
      </c>
      <c r="AQ4" s="221"/>
      <c r="AR4" s="221"/>
      <c r="AS4" s="221"/>
      <c r="AT4" s="222"/>
      <c r="AU4" s="220" t="str">
        <f>IF(ISBLANK('Základní list'!$C20),"",'Základní list'!$A20)</f>
        <v>J</v>
      </c>
      <c r="AV4" s="221"/>
      <c r="AW4" s="221"/>
      <c r="AX4" s="221"/>
      <c r="AY4" s="222"/>
      <c r="AZ4" s="220" t="str">
        <f>IF(ISBLANK('Základní list'!$C21),"",'Základní list'!$A21)</f>
        <v>K</v>
      </c>
      <c r="BA4" s="221"/>
      <c r="BB4" s="221"/>
      <c r="BC4" s="221"/>
      <c r="BD4" s="222"/>
      <c r="BE4" s="220" t="str">
        <f>IF(ISBLANK('Základní list'!$C22),"",'Základní list'!$A22)</f>
        <v>L</v>
      </c>
      <c r="BF4" s="221"/>
      <c r="BG4" s="221"/>
      <c r="BH4" s="221"/>
      <c r="BI4" s="222"/>
      <c r="BJ4" s="220" t="str">
        <f>IF(ISBLANK('Základní list'!$C23),"",'Základní list'!$A23)</f>
        <v>M</v>
      </c>
      <c r="BK4" s="221"/>
      <c r="BL4" s="221"/>
      <c r="BM4" s="221"/>
      <c r="BN4" s="222"/>
      <c r="BO4" s="220" t="str">
        <f>IF(ISBLANK('Základní list'!$C24),"",'Základní list'!$A24)</f>
        <v>O</v>
      </c>
      <c r="BP4" s="221"/>
      <c r="BQ4" s="221"/>
      <c r="BR4" s="221"/>
      <c r="BS4" s="222"/>
      <c r="BT4" s="220" t="str">
        <f>IF(ISBLANK('Základní list'!$C25),"",'Základní list'!$A25)</f>
        <v>P</v>
      </c>
      <c r="BU4" s="221"/>
      <c r="BV4" s="221"/>
      <c r="BW4" s="221"/>
      <c r="BX4" s="222"/>
    </row>
    <row r="5" spans="1:76" s="9" customFormat="1" ht="13.5" thickBot="1">
      <c r="A5" s="227"/>
      <c r="B5" s="1" t="s">
        <v>51</v>
      </c>
      <c r="C5" s="1" t="s">
        <v>42</v>
      </c>
      <c r="D5" s="1" t="s">
        <v>12</v>
      </c>
      <c r="E5" s="2" t="s">
        <v>13</v>
      </c>
      <c r="F5" s="32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32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32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32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32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32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32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32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32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32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32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32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32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32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32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Práde Jaroslav</v>
      </c>
      <c r="C6" s="55" t="str">
        <f>IF(ISNA(MATCH(CONCATENATE(B$4,$A6),'Výsledková listina'!$S:$S,0)),"",INDEX('Výsledková listina'!$T:$T,MATCH(CONCATENATE(B$4,$A6),'Výsledková listina'!$S:$S,0),1))</f>
        <v>Hodkovice</v>
      </c>
      <c r="D6" s="4">
        <v>15680</v>
      </c>
      <c r="E6" s="53">
        <f aca="true" t="shared" si="0" ref="E6:E35">IF(D6="","",RANK(D6,D$1:D$65536,0)+(COUNT(D$1:D$65536)+1-RANK(D6,D$1:D$65536,0)-RANK(D6,D$1:D$65536,1))/2)</f>
        <v>5</v>
      </c>
      <c r="F6" s="72"/>
      <c r="G6" s="17" t="str">
        <f>IF(ISNA(MATCH(CONCATENATE(G$4,$A6),'Výsledková listina'!$S:$S,0)),"",INDEX('Výsledková listina'!$C:$C,MATCH(CONCATENATE(G$4,$A6),'Výsledková listina'!$S:$S,0),1))</f>
        <v>Cajthaml Jaroslav</v>
      </c>
      <c r="H6" s="55" t="str">
        <f>IF(ISNA(MATCH(CONCATENATE(G$4,$A6),'Výsledková listina'!$S:$S,0)),"",INDEX('Výsledková listina'!$T:$T,MATCH(CONCATENATE(G$4,$A6),'Výsledková listina'!$S:$S,0),1))</f>
        <v>MO ČRS Česká Lípa</v>
      </c>
      <c r="I6" s="4">
        <v>26920</v>
      </c>
      <c r="J6" s="53">
        <f aca="true" t="shared" si="1" ref="J6:J35">IF(I6="","",RANK(I6,I$1:I$65536,0)+(COUNT(I$1:I$65536)+1-RANK(I6,I$1:I$65536,0)-RANK(I6,I$1:I$65536,1))/2)</f>
        <v>1</v>
      </c>
      <c r="K6" s="72"/>
      <c r="L6" s="17" t="str">
        <f>IF(ISNA(MATCH(CONCATENATE(L$4,$A6),'Výsledková listina'!$S:$S,0)),"",INDEX('Výsledková listina'!$C:$C,MATCH(CONCATENATE(L$4,$A6),'Výsledková listina'!$S:$S,0),1))</f>
        <v>Dvořák Miloslav</v>
      </c>
      <c r="M6" s="55" t="str">
        <f>IF(ISNA(MATCH(CONCATENATE(L$4,$A6),'Výsledková listina'!$S:$S,0)),"",INDEX('Výsledková listina'!$T:$T,MATCH(CONCATENATE(L$4,$A6),'Výsledková listina'!$S:$S,0),1))</f>
        <v>Česká Lípa - MIX</v>
      </c>
      <c r="N6" s="4">
        <v>19270</v>
      </c>
      <c r="O6" s="53">
        <f aca="true" t="shared" si="2" ref="O6:O35">IF(N6="","",RANK(N6,N$1:N$65536,0)+(COUNT(N$1:N$65536)+1-RANK(N6,N$1:N$65536,0)-RANK(N6,N$1:N$65536,1))/2)</f>
        <v>1</v>
      </c>
      <c r="P6" s="72"/>
      <c r="Q6" s="17">
        <f>IF(ISNA(MATCH(CONCATENATE(Q$4,$A6),'Výsledková listina'!$S:$S,0)),"",INDEX('Výsledková listina'!$C:$C,MATCH(CONCATENATE(Q$4,$A6),'Výsledková listina'!$S:$S,0),1))</f>
      </c>
      <c r="R6" s="55">
        <f>IF(ISNA(MATCH(CONCATENATE(Q$4,$A6),'Výsledková listina'!$S:$S,0)),"",INDEX('Výsledková listina'!$T:$T,MATCH(CONCATENATE(Q$4,$A6),'Výsledková listina'!$S:$S,0),1))</f>
      </c>
      <c r="S6" s="4"/>
      <c r="T6" s="53">
        <f aca="true" t="shared" si="3" ref="T6:T35">IF(S6="","",RANK(S6,S$1:S$65536,0)+(COUNT(S$1:S$65536)+1-RANK(S6,S$1:S$65536,0)-RANK(S6,S$1:S$65536,1))/2)</f>
      </c>
      <c r="U6" s="72"/>
      <c r="V6" s="17">
        <f>IF(ISNA(MATCH(CONCATENATE(V$4,$A6),'Výsledková listina'!$S:$S,0)),"",INDEX('Výsledková listina'!$C:$C,MATCH(CONCATENATE(V$4,$A6),'Výsledková listina'!$S:$S,0),1))</f>
      </c>
      <c r="W6" s="55">
        <f>IF(ISNA(MATCH(CONCATENATE(V$4,$A6),'Výsledková listina'!$S:$S,0)),"",INDEX('Výsledková listina'!$T:$T,MATCH(CONCATENATE(V$4,$A6),'Výsledková listina'!$S:$S,0),1))</f>
      </c>
      <c r="X6" s="4"/>
      <c r="Y6" s="53">
        <f aca="true" t="shared" si="4" ref="Y6:Y35">IF(X6="","",RANK(X6,X$1:X$65536,0)+(COUNT(X$1:X$65536)+1-RANK(X6,X$1:X$65536,0)-RANK(X6,X$1:X$65536,1))/2)</f>
      </c>
      <c r="Z6" s="72"/>
      <c r="AA6" s="17">
        <f>IF(ISNA(MATCH(CONCATENATE(AA$4,$A6),'Výsledková listina'!$S:$S,0)),"",INDEX('Výsledková listina'!$C:$C,MATCH(CONCATENATE(AA$4,$A6),'Výsledková listina'!$S:$S,0),1))</f>
      </c>
      <c r="AB6" s="55">
        <f>IF(ISNA(MATCH(CONCATENATE(AA$4,$A6),'Výsledková listina'!$S:$S,0)),"",INDEX('Výsledková listina'!$T:$T,MATCH(CONCATENATE(AA$4,$A6),'Výsledková listina'!$S:$S,0),1))</f>
      </c>
      <c r="AC6" s="4"/>
      <c r="AD6" s="53">
        <f aca="true" t="shared" si="5" ref="AD6:AD35">IF(AC6="","",RANK(AC6,AC$1:AC$65536,0)+(COUNT(AC$1:AC$65536)+1-RANK(AC6,AC$1:AC$65536,0)-RANK(AC6,AC$1:AC$65536,1))/2)</f>
      </c>
      <c r="AE6" s="72"/>
      <c r="AF6" s="17">
        <f>IF(ISNA(MATCH(CONCATENATE(AF$4,$A6),'Výsledková listina'!$S:$S,0)),"",INDEX('Výsledková listina'!$C:$C,MATCH(CONCATENATE(AF$4,$A6),'Výsledková listina'!$S:$S,0),1))</f>
      </c>
      <c r="AG6" s="55">
        <f>IF(ISNA(MATCH(CONCATENATE(AF$4,$A6),'Výsledková listina'!$S:$S,0)),"",INDEX('Výsledková listina'!$T:$T,MATCH(CONCATENATE(AF$4,$A6),'Výsledková listina'!$S:$S,0),1))</f>
      </c>
      <c r="AH6" s="4"/>
      <c r="AI6" s="53">
        <f aca="true" t="shared" si="6" ref="AI6:AI35">IF(AH6="","",RANK(AH6,AH$1:AH$65536,0)+(COUNT(AH$1:AH$65536)+1-RANK(AH6,AH$1:AH$65536,0)-RANK(AH6,AH$1:AH$65536,1))/2)</f>
      </c>
      <c r="AJ6" s="72"/>
      <c r="AK6" s="17">
        <f>IF(ISNA(MATCH(CONCATENATE(AK$4,$A6),'Výsledková listina'!$S:$S,0)),"",INDEX('Výsledková listina'!$C:$C,MATCH(CONCATENATE(AK$4,$A6),'Výsledková listina'!$S:$S,0),1))</f>
      </c>
      <c r="AL6" s="55">
        <f>IF(ISNA(MATCH(CONCATENATE(AK$4,$A6),'Výsledková listina'!$S:$S,0)),"",INDEX('Výsledková listina'!$T:$T,MATCH(CONCATENATE(AK$4,$A6),'Výsledková listina'!$S:$S,0),1))</f>
      </c>
      <c r="AM6" s="4"/>
      <c r="AN6" s="53">
        <f aca="true" t="shared" si="7" ref="AN6:AN35">IF(AM6="","",RANK(AM6,AM$1:AM$65536,0)+(COUNT(AM$1:AM$65536)+1-RANK(AM6,AM$1:AM$65536,0)-RANK(AM6,AM$1:AM$65536,1))/2)</f>
      </c>
      <c r="AO6" s="72"/>
      <c r="AP6" s="17">
        <f>IF(ISNA(MATCH(CONCATENATE(AP$4,$A6),'Výsledková listina'!$S:$S,0)),"",INDEX('Výsledková listina'!$C:$C,MATCH(CONCATENATE(AP$4,$A6),'Výsledková listina'!$S:$S,0),1))</f>
      </c>
      <c r="AQ6" s="55">
        <f>IF(ISNA(MATCH(CONCATENATE(AP$4,$A6),'Výsledková listina'!$S:$S,0)),"",INDEX('Výsledková listina'!$T:$T,MATCH(CONCATENATE(AP$4,$A6),'Výsledková listina'!$S:$S,0),1))</f>
      </c>
      <c r="AR6" s="4"/>
      <c r="AS6" s="53">
        <f aca="true" t="shared" si="8" ref="AS6:AS35">IF(AR6="","",RANK(AR6,AR$1:AR$65536,0)+(COUNT(AR$1:AR$65536)+1-RANK(AR6,AR$1:AR$65536,0)-RANK(AR6,AR$1:AR$65536,1))/2)</f>
      </c>
      <c r="AT6" s="72"/>
      <c r="AU6" s="17">
        <f>IF(ISNA(MATCH(CONCATENATE(AU$4,$A6),'Výsledková listina'!$S:$S,0)),"",INDEX('Výsledková listina'!$C:$C,MATCH(CONCATENATE(AU$4,$A6),'Výsledková listina'!$S:$S,0),1))</f>
      </c>
      <c r="AV6" s="55">
        <f>IF(ISNA(MATCH(CONCATENATE(AU$4,$A6),'Výsledková listina'!$S:$S,0)),"",INDEX('Výsledková listina'!$T:$T,MATCH(CONCATENATE(AU$4,$A6),'Výsledková listina'!$S:$S,0),1))</f>
      </c>
      <c r="AW6" s="4"/>
      <c r="AX6" s="53">
        <f aca="true" t="shared" si="9" ref="AX6:AX35">IF(AW6="","",RANK(AW6,AW$1:AW$65536,0)+(COUNT(AW$1:AW$65536)+1-RANK(AW6,AW$1:AW$65536,0)-RANK(AW6,AW$1:AW$65536,1))/2)</f>
      </c>
      <c r="AY6" s="72"/>
      <c r="AZ6" s="17">
        <f>IF(ISNA(MATCH(CONCATENATE(AZ$4,$A6),'Výsledková listina'!$S:$S,0)),"",INDEX('Výsledková listina'!$C:$C,MATCH(CONCATENATE(AZ$4,$A6),'Výsledková listina'!$S:$S,0),1))</f>
      </c>
      <c r="BA6" s="55">
        <f>IF(ISNA(MATCH(CONCATENATE(AZ$4,$A6),'Výsledková listina'!$S:$S,0)),"",INDEX('Výsledková listina'!$T:$T,MATCH(CONCATENATE(AZ$4,$A6),'Výsledková listina'!$S:$S,0),1))</f>
      </c>
      <c r="BB6" s="4"/>
      <c r="BC6" s="53">
        <f aca="true" t="shared" si="10" ref="BC6:BC35">IF(BB6="","",RANK(BB6,BB$1:BB$65536,0)+(COUNT(BB$1:BB$65536)+1-RANK(BB6,BB$1:BB$65536,0)-RANK(BB6,BB$1:BB$65536,1))/2)</f>
      </c>
      <c r="BD6" s="72"/>
      <c r="BE6" s="17">
        <f>IF(ISNA(MATCH(CONCATENATE(BE$4,$A6),'Výsledková listina'!$S:$S,0)),"",INDEX('Výsledková listina'!$C:$C,MATCH(CONCATENATE(BE$4,$A6),'Výsledková listina'!$S:$S,0),1))</f>
      </c>
      <c r="BF6" s="55">
        <f>IF(ISNA(MATCH(CONCATENATE(BE$4,$A6),'Výsledková listina'!$S:$S,0)),"",INDEX('Výsledková listina'!$T:$T,MATCH(CONCATENATE(BE$4,$A6),'Výsledková listina'!$S:$S,0),1))</f>
      </c>
      <c r="BG6" s="4"/>
      <c r="BH6" s="53">
        <f aca="true" t="shared" si="11" ref="BH6:BH35">IF(BG6="","",RANK(BG6,BG$1:BG$65536,0)+(COUNT(BG$1:BG$65536)+1-RANK(BG6,BG$1:BG$65536,0)-RANK(BG6,BG$1:BG$65536,1))/2)</f>
      </c>
      <c r="BI6" s="72"/>
      <c r="BJ6" s="17">
        <f>IF(ISNA(MATCH(CONCATENATE(BJ$4,$A6),'Výsledková listina'!$S:$S,0)),"",INDEX('Výsledková listina'!$C:$C,MATCH(CONCATENATE(BJ$4,$A6),'Výsledková listina'!$S:$S,0),1))</f>
      </c>
      <c r="BK6" s="55">
        <f>IF(ISNA(MATCH(CONCATENATE(BJ$4,$A6),'Výsledková listina'!$S:$S,0)),"",INDEX('Výsledková listina'!$T:$T,MATCH(CONCATENATE(BJ$4,$A6),'Výsledková listina'!$S:$S,0),1))</f>
      </c>
      <c r="BL6" s="4"/>
      <c r="BM6" s="53">
        <f aca="true" t="shared" si="12" ref="BM6:BM35">IF(BL6="","",RANK(BL6,BL$1:BL$65536,0)+(COUNT(BL$1:BL$65536)+1-RANK(BL6,BL$1:BL$65536,0)-RANK(BL6,BL$1:BL$65536,1))/2)</f>
      </c>
      <c r="BN6" s="72"/>
      <c r="BO6" s="17">
        <f>IF(ISNA(MATCH(CONCATENATE(BO$4,$A6),'Výsledková listina'!$S:$S,0)),"",INDEX('Výsledková listina'!$C:$C,MATCH(CONCATENATE(BO$4,$A6),'Výsledková listina'!$S:$S,0),1))</f>
      </c>
      <c r="BP6" s="55">
        <f>IF(ISNA(MATCH(CONCATENATE(BO$4,$A6),'Výsledková listina'!$S:$S,0)),"",INDEX('Výsledková listina'!$T:$T,MATCH(CONCATENATE(BO$4,$A6),'Výsledková listina'!$S:$S,0),1))</f>
      </c>
      <c r="BQ6" s="4"/>
      <c r="BR6" s="53">
        <f aca="true" t="shared" si="13" ref="BR6:BR35">IF(BQ6="","",RANK(BQ6,BQ$1:BQ$65536,0)+(COUNT(BQ$1:BQ$65536)+1-RANK(BQ6,BQ$1:BQ$65536,0)-RANK(BQ6,BQ$1:BQ$65536,1))/2)</f>
      </c>
      <c r="BS6" s="72"/>
      <c r="BT6" s="17">
        <f>IF(ISNA(MATCH(CONCATENATE(BT$4,$A6),'Výsledková listina'!$S:$S,0)),"",INDEX('Výsledková listina'!$C:$C,MATCH(CONCATENATE(BT$4,$A6),'Výsledková listina'!$S:$S,0),1))</f>
      </c>
      <c r="BU6" s="55">
        <f>IF(ISNA(MATCH(CONCATENATE(BT$4,$A6),'Výsledková listina'!$S:$S,0)),"",INDEX('Výsledková listina'!$T:$T,MATCH(CONCATENATE(BT$4,$A6),'Výsledková listina'!$S:$S,0),1))</f>
      </c>
      <c r="BV6" s="4"/>
      <c r="BW6" s="53">
        <f aca="true" t="shared" si="14" ref="BW6:BW35">IF(BV6="","",RANK(BV6,BV$1:BV$65536,0)+(COUNT(BV$1:BV$65536)+1-RANK(BV6,BV$1:BV$65536,0)-RANK(BV6,BV$1:BV$65536,1))/2)</f>
      </c>
      <c r="BX6" s="72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Čeněk Josef</v>
      </c>
      <c r="C7" s="55" t="str">
        <f>IF(ISNA(MATCH(CONCATENATE(B$4,$A7),'Výsledková listina'!$S:$S,0)),"",INDEX('Výsledková listina'!$T:$T,MATCH(CONCATENATE(B$4,$A7),'Výsledková listina'!$S:$S,0),1))</f>
        <v>MO ČRS Štětí ,,B''</v>
      </c>
      <c r="D7" s="4">
        <v>20560</v>
      </c>
      <c r="E7" s="53">
        <f t="shared" si="0"/>
        <v>1</v>
      </c>
      <c r="F7" s="73"/>
      <c r="G7" s="17" t="str">
        <f>IF(ISNA(MATCH(CONCATENATE(G$4,$A7),'Výsledková listina'!$S:$S,0)),"",INDEX('Výsledková listina'!$C:$C,MATCH(CONCATENATE(G$4,$A7),'Výsledková listina'!$S:$S,0),1))</f>
        <v>Petráček Ota</v>
      </c>
      <c r="H7" s="55" t="str">
        <f>IF(ISNA(MATCH(CONCATENATE(G$4,$A7),'Výsledková listina'!$S:$S,0)),"",INDEX('Výsledková listina'!$T:$T,MATCH(CONCATENATE(G$4,$A7),'Výsledková listina'!$S:$S,0),1))</f>
        <v>DRS Liběchov</v>
      </c>
      <c r="I7" s="4">
        <v>14140</v>
      </c>
      <c r="J7" s="53">
        <f t="shared" si="1"/>
        <v>3</v>
      </c>
      <c r="K7" s="73"/>
      <c r="L7" s="17" t="str">
        <f>IF(ISNA(MATCH(CONCATENATE(L$4,$A7),'Výsledková listina'!$S:$S,0)),"",INDEX('Výsledková listina'!$C:$C,MATCH(CONCATENATE(L$4,$A7),'Výsledková listina'!$S:$S,0),1))</f>
        <v>Svatek Vladimír</v>
      </c>
      <c r="M7" s="55" t="str">
        <f>IF(ISNA(MATCH(CONCATENATE(L$4,$A7),'Výsledková listina'!$S:$S,0)),"",INDEX('Výsledková listina'!$T:$T,MATCH(CONCATENATE(L$4,$A7),'Výsledková listina'!$S:$S,0),1))</f>
        <v>MO ČRS Louny</v>
      </c>
      <c r="N7" s="4">
        <v>6570</v>
      </c>
      <c r="O7" s="53">
        <f t="shared" si="2"/>
        <v>4</v>
      </c>
      <c r="P7" s="73"/>
      <c r="Q7" s="17">
        <f>IF(ISNA(MATCH(CONCATENATE(Q$4,$A7),'Výsledková listina'!$S:$S,0)),"",INDEX('Výsledková listina'!$C:$C,MATCH(CONCATENATE(Q$4,$A7),'Výsledková listina'!$S:$S,0),1))</f>
      </c>
      <c r="R7" s="55">
        <f>IF(ISNA(MATCH(CONCATENATE(Q$4,$A7),'Výsledková listina'!$S:$S,0)),"",INDEX('Výsledková listina'!$T:$T,MATCH(CONCATENATE(Q$4,$A7),'Výsledková listina'!$S:$S,0),1))</f>
      </c>
      <c r="S7" s="4"/>
      <c r="T7" s="53">
        <f t="shared" si="3"/>
      </c>
      <c r="U7" s="73"/>
      <c r="V7" s="17">
        <f>IF(ISNA(MATCH(CONCATENATE(V$4,$A7),'Výsledková listina'!$S:$S,0)),"",INDEX('Výsledková listina'!$C:$C,MATCH(CONCATENATE(V$4,$A7),'Výsledková listina'!$S:$S,0),1))</f>
      </c>
      <c r="W7" s="55">
        <f>IF(ISNA(MATCH(CONCATENATE(V$4,$A7),'Výsledková listina'!$S:$S,0)),"",INDEX('Výsledková listina'!$T:$T,MATCH(CONCATENATE(V$4,$A7),'Výsledková listina'!$S:$S,0),1))</f>
      </c>
      <c r="X7" s="4"/>
      <c r="Y7" s="53">
        <f t="shared" si="4"/>
      </c>
      <c r="Z7" s="73"/>
      <c r="AA7" s="17">
        <f>IF(ISNA(MATCH(CONCATENATE(AA$4,$A7),'Výsledková listina'!$S:$S,0)),"",INDEX('Výsledková listina'!$C:$C,MATCH(CONCATENATE(AA$4,$A7),'Výsledková listina'!$S:$S,0),1))</f>
      </c>
      <c r="AB7" s="55">
        <f>IF(ISNA(MATCH(CONCATENATE(AA$4,$A7),'Výsledková listina'!$S:$S,0)),"",INDEX('Výsledková listina'!$T:$T,MATCH(CONCATENATE(AA$4,$A7),'Výsledková listina'!$S:$S,0),1))</f>
      </c>
      <c r="AC7" s="4"/>
      <c r="AD7" s="53">
        <f t="shared" si="5"/>
      </c>
      <c r="AE7" s="73"/>
      <c r="AF7" s="17">
        <f>IF(ISNA(MATCH(CONCATENATE(AF$4,$A7),'Výsledková listina'!$S:$S,0)),"",INDEX('Výsledková listina'!$C:$C,MATCH(CONCATENATE(AF$4,$A7),'Výsledková listina'!$S:$S,0),1))</f>
      </c>
      <c r="AG7" s="55">
        <f>IF(ISNA(MATCH(CONCATENATE(AF$4,$A7),'Výsledková listina'!$S:$S,0)),"",INDEX('Výsledková listina'!$T:$T,MATCH(CONCATENATE(AF$4,$A7),'Výsledková listina'!$S:$S,0),1))</f>
      </c>
      <c r="AH7" s="4"/>
      <c r="AI7" s="53">
        <f t="shared" si="6"/>
      </c>
      <c r="AJ7" s="73"/>
      <c r="AK7" s="17">
        <f>IF(ISNA(MATCH(CONCATENATE(AK$4,$A7),'Výsledková listina'!$S:$S,0)),"",INDEX('Výsledková listina'!$C:$C,MATCH(CONCATENATE(AK$4,$A7),'Výsledková listina'!$S:$S,0),1))</f>
      </c>
      <c r="AL7" s="55">
        <f>IF(ISNA(MATCH(CONCATENATE(AK$4,$A7),'Výsledková listina'!$S:$S,0)),"",INDEX('Výsledková listina'!$T:$T,MATCH(CONCATENATE(AK$4,$A7),'Výsledková listina'!$S:$S,0),1))</f>
      </c>
      <c r="AM7" s="4"/>
      <c r="AN7" s="53">
        <f t="shared" si="7"/>
      </c>
      <c r="AO7" s="73"/>
      <c r="AP7" s="17">
        <f>IF(ISNA(MATCH(CONCATENATE(AP$4,$A7),'Výsledková listina'!$S:$S,0)),"",INDEX('Výsledková listina'!$C:$C,MATCH(CONCATENATE(AP$4,$A7),'Výsledková listina'!$S:$S,0),1))</f>
      </c>
      <c r="AQ7" s="55">
        <f>IF(ISNA(MATCH(CONCATENATE(AP$4,$A7),'Výsledková listina'!$S:$S,0)),"",INDEX('Výsledková listina'!$T:$T,MATCH(CONCATENATE(AP$4,$A7),'Výsledková listina'!$S:$S,0),1))</f>
      </c>
      <c r="AR7" s="4"/>
      <c r="AS7" s="53">
        <f t="shared" si="8"/>
      </c>
      <c r="AT7" s="73"/>
      <c r="AU7" s="17">
        <f>IF(ISNA(MATCH(CONCATENATE(AU$4,$A7),'Výsledková listina'!$S:$S,0)),"",INDEX('Výsledková listina'!$C:$C,MATCH(CONCATENATE(AU$4,$A7),'Výsledková listina'!$S:$S,0),1))</f>
      </c>
      <c r="AV7" s="55">
        <f>IF(ISNA(MATCH(CONCATENATE(AU$4,$A7),'Výsledková listina'!$S:$S,0)),"",INDEX('Výsledková listina'!$T:$T,MATCH(CONCATENATE(AU$4,$A7),'Výsledková listina'!$S:$S,0),1))</f>
      </c>
      <c r="AW7" s="4"/>
      <c r="AX7" s="53">
        <f t="shared" si="9"/>
      </c>
      <c r="AY7" s="73"/>
      <c r="AZ7" s="17">
        <f>IF(ISNA(MATCH(CONCATENATE(AZ$4,$A7),'Výsledková listina'!$S:$S,0)),"",INDEX('Výsledková listina'!$C:$C,MATCH(CONCATENATE(AZ$4,$A7),'Výsledková listina'!$S:$S,0),1))</f>
      </c>
      <c r="BA7" s="55">
        <f>IF(ISNA(MATCH(CONCATENATE(AZ$4,$A7),'Výsledková listina'!$S:$S,0)),"",INDEX('Výsledková listina'!$T:$T,MATCH(CONCATENATE(AZ$4,$A7),'Výsledková listina'!$S:$S,0),1))</f>
      </c>
      <c r="BB7" s="4"/>
      <c r="BC7" s="53">
        <f t="shared" si="10"/>
      </c>
      <c r="BD7" s="73"/>
      <c r="BE7" s="17">
        <f>IF(ISNA(MATCH(CONCATENATE(BE$4,$A7),'Výsledková listina'!$S:$S,0)),"",INDEX('Výsledková listina'!$C:$C,MATCH(CONCATENATE(BE$4,$A7),'Výsledková listina'!$S:$S,0),1))</f>
      </c>
      <c r="BF7" s="55">
        <f>IF(ISNA(MATCH(CONCATENATE(BE$4,$A7),'Výsledková listina'!$S:$S,0)),"",INDEX('Výsledková listina'!$T:$T,MATCH(CONCATENATE(BE$4,$A7),'Výsledková listina'!$S:$S,0),1))</f>
      </c>
      <c r="BG7" s="4"/>
      <c r="BH7" s="53">
        <f t="shared" si="11"/>
      </c>
      <c r="BI7" s="73"/>
      <c r="BJ7" s="17">
        <f>IF(ISNA(MATCH(CONCATENATE(BJ$4,$A7),'Výsledková listina'!$S:$S,0)),"",INDEX('Výsledková listina'!$C:$C,MATCH(CONCATENATE(BJ$4,$A7),'Výsledková listina'!$S:$S,0),1))</f>
      </c>
      <c r="BK7" s="55">
        <f>IF(ISNA(MATCH(CONCATENATE(BJ$4,$A7),'Výsledková listina'!$S:$S,0)),"",INDEX('Výsledková listina'!$T:$T,MATCH(CONCATENATE(BJ$4,$A7),'Výsledková listina'!$S:$S,0),1))</f>
      </c>
      <c r="BL7" s="4"/>
      <c r="BM7" s="53">
        <f t="shared" si="12"/>
      </c>
      <c r="BN7" s="73"/>
      <c r="BO7" s="17">
        <f>IF(ISNA(MATCH(CONCATENATE(BO$4,$A7),'Výsledková listina'!$S:$S,0)),"",INDEX('Výsledková listina'!$C:$C,MATCH(CONCATENATE(BO$4,$A7),'Výsledková listina'!$S:$S,0),1))</f>
      </c>
      <c r="BP7" s="55">
        <f>IF(ISNA(MATCH(CONCATENATE(BO$4,$A7),'Výsledková listina'!$S:$S,0)),"",INDEX('Výsledková listina'!$T:$T,MATCH(CONCATENATE(BO$4,$A7),'Výsledková listina'!$S:$S,0),1))</f>
      </c>
      <c r="BQ7" s="4"/>
      <c r="BR7" s="53">
        <f t="shared" si="13"/>
      </c>
      <c r="BS7" s="73"/>
      <c r="BT7" s="17">
        <f>IF(ISNA(MATCH(CONCATENATE(BT$4,$A7),'Výsledková listina'!$S:$S,0)),"",INDEX('Výsledková listina'!$C:$C,MATCH(CONCATENATE(BT$4,$A7),'Výsledková listina'!$S:$S,0),1))</f>
      </c>
      <c r="BU7" s="55">
        <f>IF(ISNA(MATCH(CONCATENATE(BT$4,$A7),'Výsledková listina'!$S:$S,0)),"",INDEX('Výsledková listina'!$T:$T,MATCH(CONCATENATE(BT$4,$A7),'Výsledková listina'!$S:$S,0),1))</f>
      </c>
      <c r="BV7" s="4"/>
      <c r="BW7" s="53">
        <f t="shared" si="14"/>
      </c>
      <c r="BX7" s="73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Lát Jiří</v>
      </c>
      <c r="C8" s="55" t="str">
        <f>IF(ISNA(MATCH(CONCATENATE(B$4,$A8),'Výsledková listina'!$S:$S,0)),"",INDEX('Výsledková listina'!$T:$T,MATCH(CONCATENATE(B$4,$A8),'Výsledková listina'!$S:$S,0),1))</f>
        <v>MO ČRS Česká Lípa</v>
      </c>
      <c r="D8" s="4">
        <v>18890</v>
      </c>
      <c r="E8" s="53">
        <f t="shared" si="0"/>
        <v>2</v>
      </c>
      <c r="F8" s="73"/>
      <c r="G8" s="17" t="str">
        <f>IF(ISNA(MATCH(CONCATENATE(G$4,$A8),'Výsledková listina'!$S:$S,0)),"",INDEX('Výsledková listina'!$C:$C,MATCH(CONCATENATE(G$4,$A8),'Výsledková listina'!$S:$S,0),1))</f>
        <v>Kadeřábek Jaroslav</v>
      </c>
      <c r="H8" s="55" t="str">
        <f>IF(ISNA(MATCH(CONCATENATE(G$4,$A8),'Výsledková listina'!$S:$S,0)),"",INDEX('Výsledková listina'!$T:$T,MATCH(CONCATENATE(G$4,$A8),'Výsledková listina'!$S:$S,0),1))</f>
        <v>MO ČRS Štětí ,,A''</v>
      </c>
      <c r="I8" s="4">
        <v>18260</v>
      </c>
      <c r="J8" s="53">
        <f t="shared" si="1"/>
        <v>2</v>
      </c>
      <c r="K8" s="73"/>
      <c r="L8" s="17" t="str">
        <f>IF(ISNA(MATCH(CONCATENATE(L$4,$A8),'Výsledková listina'!$S:$S,0)),"",INDEX('Výsledková listina'!$C:$C,MATCH(CONCATENATE(L$4,$A8),'Výsledková listina'!$S:$S,0),1))</f>
        <v>Ing. Zrůstek Martin</v>
      </c>
      <c r="M8" s="55" t="str">
        <f>IF(ISNA(MATCH(CONCATENATE(L$4,$A8),'Výsledková listina'!$S:$S,0)),"",INDEX('Výsledková listina'!$T:$T,MATCH(CONCATENATE(L$4,$A8),'Výsledková listina'!$S:$S,0),1))</f>
        <v>MO ČRS Česká Lípa</v>
      </c>
      <c r="N8" s="4">
        <v>18980</v>
      </c>
      <c r="O8" s="53">
        <f t="shared" si="2"/>
        <v>2</v>
      </c>
      <c r="P8" s="73"/>
      <c r="Q8" s="17">
        <f>IF(ISNA(MATCH(CONCATENATE(Q$4,$A8),'Výsledková listina'!$S:$S,0)),"",INDEX('Výsledková listina'!$C:$C,MATCH(CONCATENATE(Q$4,$A8),'Výsledková listina'!$S:$S,0),1))</f>
      </c>
      <c r="R8" s="55">
        <f>IF(ISNA(MATCH(CONCATENATE(Q$4,$A8),'Výsledková listina'!$S:$S,0)),"",INDEX('Výsledková listina'!$T:$T,MATCH(CONCATENATE(Q$4,$A8),'Výsledková listina'!$S:$S,0),1))</f>
      </c>
      <c r="S8" s="4"/>
      <c r="T8" s="53">
        <f t="shared" si="3"/>
      </c>
      <c r="U8" s="73"/>
      <c r="V8" s="17">
        <f>IF(ISNA(MATCH(CONCATENATE(V$4,$A8),'Výsledková listina'!$S:$S,0)),"",INDEX('Výsledková listina'!$C:$C,MATCH(CONCATENATE(V$4,$A8),'Výsledková listina'!$S:$S,0),1))</f>
      </c>
      <c r="W8" s="55">
        <f>IF(ISNA(MATCH(CONCATENATE(V$4,$A8),'Výsledková listina'!$S:$S,0)),"",INDEX('Výsledková listina'!$T:$T,MATCH(CONCATENATE(V$4,$A8),'Výsledková listina'!$S:$S,0),1))</f>
      </c>
      <c r="X8" s="4"/>
      <c r="Y8" s="53">
        <f t="shared" si="4"/>
      </c>
      <c r="Z8" s="73"/>
      <c r="AA8" s="17">
        <f>IF(ISNA(MATCH(CONCATENATE(AA$4,$A8),'Výsledková listina'!$S:$S,0)),"",INDEX('Výsledková listina'!$C:$C,MATCH(CONCATENATE(AA$4,$A8),'Výsledková listina'!$S:$S,0),1))</f>
      </c>
      <c r="AB8" s="55">
        <f>IF(ISNA(MATCH(CONCATENATE(AA$4,$A8),'Výsledková listina'!$S:$S,0)),"",INDEX('Výsledková listina'!$T:$T,MATCH(CONCATENATE(AA$4,$A8),'Výsledková listina'!$S:$S,0),1))</f>
      </c>
      <c r="AC8" s="4"/>
      <c r="AD8" s="53">
        <f t="shared" si="5"/>
      </c>
      <c r="AE8" s="73"/>
      <c r="AF8" s="17">
        <f>IF(ISNA(MATCH(CONCATENATE(AF$4,$A8),'Výsledková listina'!$S:$S,0)),"",INDEX('Výsledková listina'!$C:$C,MATCH(CONCATENATE(AF$4,$A8),'Výsledková listina'!$S:$S,0),1))</f>
      </c>
      <c r="AG8" s="55">
        <f>IF(ISNA(MATCH(CONCATENATE(AF$4,$A8),'Výsledková listina'!$S:$S,0)),"",INDEX('Výsledková listina'!$T:$T,MATCH(CONCATENATE(AF$4,$A8),'Výsledková listina'!$S:$S,0),1))</f>
      </c>
      <c r="AH8" s="4"/>
      <c r="AI8" s="53">
        <f t="shared" si="6"/>
      </c>
      <c r="AJ8" s="73"/>
      <c r="AK8" s="17">
        <f>IF(ISNA(MATCH(CONCATENATE(AK$4,$A8),'Výsledková listina'!$S:$S,0)),"",INDEX('Výsledková listina'!$C:$C,MATCH(CONCATENATE(AK$4,$A8),'Výsledková listina'!$S:$S,0),1))</f>
      </c>
      <c r="AL8" s="55">
        <f>IF(ISNA(MATCH(CONCATENATE(AK$4,$A8),'Výsledková listina'!$S:$S,0)),"",INDEX('Výsledková listina'!$T:$T,MATCH(CONCATENATE(AK$4,$A8),'Výsledková listina'!$S:$S,0),1))</f>
      </c>
      <c r="AM8" s="4"/>
      <c r="AN8" s="53">
        <f t="shared" si="7"/>
      </c>
      <c r="AO8" s="73"/>
      <c r="AP8" s="17">
        <f>IF(ISNA(MATCH(CONCATENATE(AP$4,$A8),'Výsledková listina'!$S:$S,0)),"",INDEX('Výsledková listina'!$C:$C,MATCH(CONCATENATE(AP$4,$A8),'Výsledková listina'!$S:$S,0),1))</f>
      </c>
      <c r="AQ8" s="55">
        <f>IF(ISNA(MATCH(CONCATENATE(AP$4,$A8),'Výsledková listina'!$S:$S,0)),"",INDEX('Výsledková listina'!$T:$T,MATCH(CONCATENATE(AP$4,$A8),'Výsledková listina'!$S:$S,0),1))</f>
      </c>
      <c r="AR8" s="4"/>
      <c r="AS8" s="53">
        <f t="shared" si="8"/>
      </c>
      <c r="AT8" s="73"/>
      <c r="AU8" s="17">
        <f>IF(ISNA(MATCH(CONCATENATE(AU$4,$A8),'Výsledková listina'!$S:$S,0)),"",INDEX('Výsledková listina'!$C:$C,MATCH(CONCATENATE(AU$4,$A8),'Výsledková listina'!$S:$S,0),1))</f>
      </c>
      <c r="AV8" s="55">
        <f>IF(ISNA(MATCH(CONCATENATE(AU$4,$A8),'Výsledková listina'!$S:$S,0)),"",INDEX('Výsledková listina'!$T:$T,MATCH(CONCATENATE(AU$4,$A8),'Výsledková listina'!$S:$S,0),1))</f>
      </c>
      <c r="AW8" s="4"/>
      <c r="AX8" s="53">
        <f t="shared" si="9"/>
      </c>
      <c r="AY8" s="73"/>
      <c r="AZ8" s="17">
        <f>IF(ISNA(MATCH(CONCATENATE(AZ$4,$A8),'Výsledková listina'!$S:$S,0)),"",INDEX('Výsledková listina'!$C:$C,MATCH(CONCATENATE(AZ$4,$A8),'Výsledková listina'!$S:$S,0),1))</f>
      </c>
      <c r="BA8" s="55">
        <f>IF(ISNA(MATCH(CONCATENATE(AZ$4,$A8),'Výsledková listina'!$S:$S,0)),"",INDEX('Výsledková listina'!$T:$T,MATCH(CONCATENATE(AZ$4,$A8),'Výsledková listina'!$S:$S,0),1))</f>
      </c>
      <c r="BB8" s="4"/>
      <c r="BC8" s="53">
        <f t="shared" si="10"/>
      </c>
      <c r="BD8" s="73"/>
      <c r="BE8" s="17">
        <f>IF(ISNA(MATCH(CONCATENATE(BE$4,$A8),'Výsledková listina'!$S:$S,0)),"",INDEX('Výsledková listina'!$C:$C,MATCH(CONCATENATE(BE$4,$A8),'Výsledková listina'!$S:$S,0),1))</f>
      </c>
      <c r="BF8" s="55">
        <f>IF(ISNA(MATCH(CONCATENATE(BE$4,$A8),'Výsledková listina'!$S:$S,0)),"",INDEX('Výsledková listina'!$T:$T,MATCH(CONCATENATE(BE$4,$A8),'Výsledková listina'!$S:$S,0),1))</f>
      </c>
      <c r="BG8" s="4"/>
      <c r="BH8" s="53">
        <f t="shared" si="11"/>
      </c>
      <c r="BI8" s="73"/>
      <c r="BJ8" s="17">
        <f>IF(ISNA(MATCH(CONCATENATE(BJ$4,$A8),'Výsledková listina'!$S:$S,0)),"",INDEX('Výsledková listina'!$C:$C,MATCH(CONCATENATE(BJ$4,$A8),'Výsledková listina'!$S:$S,0),1))</f>
      </c>
      <c r="BK8" s="55">
        <f>IF(ISNA(MATCH(CONCATENATE(BJ$4,$A8),'Výsledková listina'!$S:$S,0)),"",INDEX('Výsledková listina'!$T:$T,MATCH(CONCATENATE(BJ$4,$A8),'Výsledková listina'!$S:$S,0),1))</f>
      </c>
      <c r="BL8" s="4"/>
      <c r="BM8" s="53">
        <f t="shared" si="12"/>
      </c>
      <c r="BN8" s="73"/>
      <c r="BO8" s="17">
        <f>IF(ISNA(MATCH(CONCATENATE(BO$4,$A8),'Výsledková listina'!$S:$S,0)),"",INDEX('Výsledková listina'!$C:$C,MATCH(CONCATENATE(BO$4,$A8),'Výsledková listina'!$S:$S,0),1))</f>
      </c>
      <c r="BP8" s="55">
        <f>IF(ISNA(MATCH(CONCATENATE(BO$4,$A8),'Výsledková listina'!$S:$S,0)),"",INDEX('Výsledková listina'!$T:$T,MATCH(CONCATENATE(BO$4,$A8),'Výsledková listina'!$S:$S,0),1))</f>
      </c>
      <c r="BQ8" s="4"/>
      <c r="BR8" s="53">
        <f t="shared" si="13"/>
      </c>
      <c r="BS8" s="73"/>
      <c r="BT8" s="17">
        <f>IF(ISNA(MATCH(CONCATENATE(BT$4,$A8),'Výsledková listina'!$S:$S,0)),"",INDEX('Výsledková listina'!$C:$C,MATCH(CONCATENATE(BT$4,$A8),'Výsledková listina'!$S:$S,0),1))</f>
      </c>
      <c r="BU8" s="55">
        <f>IF(ISNA(MATCH(CONCATENATE(BT$4,$A8),'Výsledková listina'!$S:$S,0)),"",INDEX('Výsledková listina'!$T:$T,MATCH(CONCATENATE(BT$4,$A8),'Výsledková listina'!$S:$S,0),1))</f>
      </c>
      <c r="BV8" s="4"/>
      <c r="BW8" s="53">
        <f t="shared" si="14"/>
      </c>
      <c r="BX8" s="73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Nekuda Pavel</v>
      </c>
      <c r="C9" s="55" t="str">
        <f>IF(ISNA(MATCH(CONCATENATE(B$4,$A9),'Výsledková listina'!$S:$S,0)),"",INDEX('Výsledková listina'!$T:$T,MATCH(CONCATENATE(B$4,$A9),'Výsledková listina'!$S:$S,0),1))</f>
        <v>DRS Liběchov</v>
      </c>
      <c r="D9" s="4">
        <v>9130</v>
      </c>
      <c r="E9" s="53">
        <f t="shared" si="0"/>
        <v>6</v>
      </c>
      <c r="F9" s="73"/>
      <c r="G9" s="17" t="str">
        <f>IF(ISNA(MATCH(CONCATENATE(G$4,$A9),'Výsledková listina'!$S:$S,0)),"",INDEX('Výsledková listina'!$C:$C,MATCH(CONCATENATE(G$4,$A9),'Výsledková listina'!$S:$S,0),1))</f>
        <v>Ambros Josef</v>
      </c>
      <c r="H9" s="55" t="str">
        <f>IF(ISNA(MATCH(CONCATENATE(G$4,$A9),'Výsledková listina'!$S:$S,0)),"",INDEX('Výsledková listina'!$T:$T,MATCH(CONCATENATE(G$4,$A9),'Výsledková listina'!$S:$S,0),1))</f>
        <v>MO ČRS Štětí ,,B''</v>
      </c>
      <c r="I9" s="4">
        <v>11840</v>
      </c>
      <c r="J9" s="53">
        <f t="shared" si="1"/>
        <v>4</v>
      </c>
      <c r="K9" s="73"/>
      <c r="L9" s="17" t="str">
        <f>IF(ISNA(MATCH(CONCATENATE(L$4,$A9),'Výsledková listina'!$S:$S,0)),"",INDEX('Výsledková listina'!$C:$C,MATCH(CONCATENATE(L$4,$A9),'Výsledková listina'!$S:$S,0),1))</f>
        <v>Kulhánek Michal</v>
      </c>
      <c r="M9" s="55" t="str">
        <f>IF(ISNA(MATCH(CONCATENATE(L$4,$A9),'Výsledková listina'!$S:$S,0)),"",INDEX('Výsledková listina'!$T:$T,MATCH(CONCATENATE(L$4,$A9),'Výsledková listina'!$S:$S,0),1))</f>
        <v>Chrastava mix Štětí</v>
      </c>
      <c r="N9" s="4">
        <v>310</v>
      </c>
      <c r="O9" s="53">
        <f t="shared" si="2"/>
        <v>9</v>
      </c>
      <c r="P9" s="73"/>
      <c r="Q9" s="17">
        <f>IF(ISNA(MATCH(CONCATENATE(Q$4,$A9),'Výsledková listina'!$S:$S,0)),"",INDEX('Výsledková listina'!$C:$C,MATCH(CONCATENATE(Q$4,$A9),'Výsledková listina'!$S:$S,0),1))</f>
      </c>
      <c r="R9" s="55">
        <f>IF(ISNA(MATCH(CONCATENATE(Q$4,$A9),'Výsledková listina'!$S:$S,0)),"",INDEX('Výsledková listina'!$T:$T,MATCH(CONCATENATE(Q$4,$A9),'Výsledková listina'!$S:$S,0),1))</f>
      </c>
      <c r="S9" s="4"/>
      <c r="T9" s="53">
        <f t="shared" si="3"/>
      </c>
      <c r="U9" s="73"/>
      <c r="V9" s="17">
        <f>IF(ISNA(MATCH(CONCATENATE(V$4,$A9),'Výsledková listina'!$S:$S,0)),"",INDEX('Výsledková listina'!$C:$C,MATCH(CONCATENATE(V$4,$A9),'Výsledková listina'!$S:$S,0),1))</f>
      </c>
      <c r="W9" s="55">
        <f>IF(ISNA(MATCH(CONCATENATE(V$4,$A9),'Výsledková listina'!$S:$S,0)),"",INDEX('Výsledková listina'!$T:$T,MATCH(CONCATENATE(V$4,$A9),'Výsledková listina'!$S:$S,0),1))</f>
      </c>
      <c r="X9" s="4"/>
      <c r="Y9" s="53">
        <f t="shared" si="4"/>
      </c>
      <c r="Z9" s="73"/>
      <c r="AA9" s="17">
        <f>IF(ISNA(MATCH(CONCATENATE(AA$4,$A9),'Výsledková listina'!$S:$S,0)),"",INDEX('Výsledková listina'!$C:$C,MATCH(CONCATENATE(AA$4,$A9),'Výsledková listina'!$S:$S,0),1))</f>
      </c>
      <c r="AB9" s="55">
        <f>IF(ISNA(MATCH(CONCATENATE(AA$4,$A9),'Výsledková listina'!$S:$S,0)),"",INDEX('Výsledková listina'!$T:$T,MATCH(CONCATENATE(AA$4,$A9),'Výsledková listina'!$S:$S,0),1))</f>
      </c>
      <c r="AC9" s="4"/>
      <c r="AD9" s="53">
        <f t="shared" si="5"/>
      </c>
      <c r="AE9" s="73"/>
      <c r="AF9" s="17">
        <f>IF(ISNA(MATCH(CONCATENATE(AF$4,$A9),'Výsledková listina'!$S:$S,0)),"",INDEX('Výsledková listina'!$C:$C,MATCH(CONCATENATE(AF$4,$A9),'Výsledková listina'!$S:$S,0),1))</f>
      </c>
      <c r="AG9" s="55">
        <f>IF(ISNA(MATCH(CONCATENATE(AF$4,$A9),'Výsledková listina'!$S:$S,0)),"",INDEX('Výsledková listina'!$T:$T,MATCH(CONCATENATE(AF$4,$A9),'Výsledková listina'!$S:$S,0),1))</f>
      </c>
      <c r="AH9" s="4"/>
      <c r="AI9" s="53">
        <f t="shared" si="6"/>
      </c>
      <c r="AJ9" s="73"/>
      <c r="AK9" s="17">
        <f>IF(ISNA(MATCH(CONCATENATE(AK$4,$A9),'Výsledková listina'!$S:$S,0)),"",INDEX('Výsledková listina'!$C:$C,MATCH(CONCATENATE(AK$4,$A9),'Výsledková listina'!$S:$S,0),1))</f>
      </c>
      <c r="AL9" s="55">
        <f>IF(ISNA(MATCH(CONCATENATE(AK$4,$A9),'Výsledková listina'!$S:$S,0)),"",INDEX('Výsledková listina'!$T:$T,MATCH(CONCATENATE(AK$4,$A9),'Výsledková listina'!$S:$S,0),1))</f>
      </c>
      <c r="AM9" s="4"/>
      <c r="AN9" s="53">
        <f t="shared" si="7"/>
      </c>
      <c r="AO9" s="73"/>
      <c r="AP9" s="17">
        <f>IF(ISNA(MATCH(CONCATENATE(AP$4,$A9),'Výsledková listina'!$S:$S,0)),"",INDEX('Výsledková listina'!$C:$C,MATCH(CONCATENATE(AP$4,$A9),'Výsledková listina'!$S:$S,0),1))</f>
      </c>
      <c r="AQ9" s="55">
        <f>IF(ISNA(MATCH(CONCATENATE(AP$4,$A9),'Výsledková listina'!$S:$S,0)),"",INDEX('Výsledková listina'!$T:$T,MATCH(CONCATENATE(AP$4,$A9),'Výsledková listina'!$S:$S,0),1))</f>
      </c>
      <c r="AR9" s="4"/>
      <c r="AS9" s="53">
        <f t="shared" si="8"/>
      </c>
      <c r="AT9" s="73"/>
      <c r="AU9" s="17">
        <f>IF(ISNA(MATCH(CONCATENATE(AU$4,$A9),'Výsledková listina'!$S:$S,0)),"",INDEX('Výsledková listina'!$C:$C,MATCH(CONCATENATE(AU$4,$A9),'Výsledková listina'!$S:$S,0),1))</f>
      </c>
      <c r="AV9" s="55">
        <f>IF(ISNA(MATCH(CONCATENATE(AU$4,$A9),'Výsledková listina'!$S:$S,0)),"",INDEX('Výsledková listina'!$T:$T,MATCH(CONCATENATE(AU$4,$A9),'Výsledková listina'!$S:$S,0),1))</f>
      </c>
      <c r="AW9" s="4"/>
      <c r="AX9" s="53">
        <f t="shared" si="9"/>
      </c>
      <c r="AY9" s="73"/>
      <c r="AZ9" s="17">
        <f>IF(ISNA(MATCH(CONCATENATE(AZ$4,$A9),'Výsledková listina'!$S:$S,0)),"",INDEX('Výsledková listina'!$C:$C,MATCH(CONCATENATE(AZ$4,$A9),'Výsledková listina'!$S:$S,0),1))</f>
      </c>
      <c r="BA9" s="55">
        <f>IF(ISNA(MATCH(CONCATENATE(AZ$4,$A9),'Výsledková listina'!$S:$S,0)),"",INDEX('Výsledková listina'!$T:$T,MATCH(CONCATENATE(AZ$4,$A9),'Výsledková listina'!$S:$S,0),1))</f>
      </c>
      <c r="BB9" s="4"/>
      <c r="BC9" s="53">
        <f t="shared" si="10"/>
      </c>
      <c r="BD9" s="73"/>
      <c r="BE9" s="17">
        <f>IF(ISNA(MATCH(CONCATENATE(BE$4,$A9),'Výsledková listina'!$S:$S,0)),"",INDEX('Výsledková listina'!$C:$C,MATCH(CONCATENATE(BE$4,$A9),'Výsledková listina'!$S:$S,0),1))</f>
      </c>
      <c r="BF9" s="55">
        <f>IF(ISNA(MATCH(CONCATENATE(BE$4,$A9),'Výsledková listina'!$S:$S,0)),"",INDEX('Výsledková listina'!$T:$T,MATCH(CONCATENATE(BE$4,$A9),'Výsledková listina'!$S:$S,0),1))</f>
      </c>
      <c r="BG9" s="4"/>
      <c r="BH9" s="53">
        <f t="shared" si="11"/>
      </c>
      <c r="BI9" s="73"/>
      <c r="BJ9" s="17">
        <f>IF(ISNA(MATCH(CONCATENATE(BJ$4,$A9),'Výsledková listina'!$S:$S,0)),"",INDEX('Výsledková listina'!$C:$C,MATCH(CONCATENATE(BJ$4,$A9),'Výsledková listina'!$S:$S,0),1))</f>
      </c>
      <c r="BK9" s="55">
        <f>IF(ISNA(MATCH(CONCATENATE(BJ$4,$A9),'Výsledková listina'!$S:$S,0)),"",INDEX('Výsledková listina'!$T:$T,MATCH(CONCATENATE(BJ$4,$A9),'Výsledková listina'!$S:$S,0),1))</f>
      </c>
      <c r="BL9" s="4"/>
      <c r="BM9" s="53">
        <f t="shared" si="12"/>
      </c>
      <c r="BN9" s="73"/>
      <c r="BO9" s="17">
        <f>IF(ISNA(MATCH(CONCATENATE(BO$4,$A9),'Výsledková listina'!$S:$S,0)),"",INDEX('Výsledková listina'!$C:$C,MATCH(CONCATENATE(BO$4,$A9),'Výsledková listina'!$S:$S,0),1))</f>
      </c>
      <c r="BP9" s="55">
        <f>IF(ISNA(MATCH(CONCATENATE(BO$4,$A9),'Výsledková listina'!$S:$S,0)),"",INDEX('Výsledková listina'!$T:$T,MATCH(CONCATENATE(BO$4,$A9),'Výsledková listina'!$S:$S,0),1))</f>
      </c>
      <c r="BQ9" s="4"/>
      <c r="BR9" s="53">
        <f t="shared" si="13"/>
      </c>
      <c r="BS9" s="73"/>
      <c r="BT9" s="17">
        <f>IF(ISNA(MATCH(CONCATENATE(BT$4,$A9),'Výsledková listina'!$S:$S,0)),"",INDEX('Výsledková listina'!$C:$C,MATCH(CONCATENATE(BT$4,$A9),'Výsledková listina'!$S:$S,0),1))</f>
      </c>
      <c r="BU9" s="55">
        <f>IF(ISNA(MATCH(CONCATENATE(BT$4,$A9),'Výsledková listina'!$S:$S,0)),"",INDEX('Výsledková listina'!$T:$T,MATCH(CONCATENATE(BT$4,$A9),'Výsledková listina'!$S:$S,0),1))</f>
      </c>
      <c r="BV9" s="4"/>
      <c r="BW9" s="53">
        <f t="shared" si="14"/>
      </c>
      <c r="BX9" s="73"/>
    </row>
    <row r="10" spans="1:76" s="10" customFormat="1" ht="34.5" customHeight="1">
      <c r="A10" s="5">
        <v>5</v>
      </c>
      <c r="B10" s="17">
        <f>IF(ISNA(MATCH(CONCATENATE(B$4,$A10),'Výsledková listina'!$S:$S,0)),"",INDEX('Výsledková listina'!$C:$C,MATCH(CONCATENATE(B$4,$A10),'Výsledková listina'!$S:$S,0),1))</f>
      </c>
      <c r="C10" s="55">
        <f>IF(ISNA(MATCH(CONCATENATE(B$4,$A10),'Výsledková listina'!$S:$S,0)),"",INDEX('Výsledková listina'!$T:$T,MATCH(CONCATENATE(B$4,$A10),'Výsledková listina'!$S:$S,0),1))</f>
      </c>
      <c r="D10" s="4"/>
      <c r="E10" s="53">
        <f t="shared" si="0"/>
      </c>
      <c r="F10" s="73"/>
      <c r="G10" s="17" t="str">
        <f>IF(ISNA(MATCH(CONCATENATE(G$4,$A10),'Výsledková listina'!$S:$S,0)),"",INDEX('Výsledková listina'!$C:$C,MATCH(CONCATENATE(G$4,$A10),'Výsledková listina'!$S:$S,0),1))</f>
        <v>Svoboda Miloš</v>
      </c>
      <c r="H10" s="55" t="str">
        <f>IF(ISNA(MATCH(CONCATENATE(G$4,$A10),'Výsledková listina'!$S:$S,0)),"",INDEX('Výsledková listina'!$T:$T,MATCH(CONCATENATE(G$4,$A10),'Výsledková listina'!$S:$S,0),1))</f>
        <v>MIX2</v>
      </c>
      <c r="I10" s="4">
        <v>6460</v>
      </c>
      <c r="J10" s="53">
        <f t="shared" si="1"/>
        <v>6</v>
      </c>
      <c r="K10" s="73"/>
      <c r="L10" s="17" t="str">
        <f>IF(ISNA(MATCH(CONCATENATE(L$4,$A10),'Výsledková listina'!$S:$S,0)),"",INDEX('Výsledková listina'!$C:$C,MATCH(CONCATENATE(L$4,$A10),'Výsledková listina'!$S:$S,0),1))</f>
        <v>Frič Petr</v>
      </c>
      <c r="M10" s="55" t="str">
        <f>IF(ISNA(MATCH(CONCATENATE(L$4,$A10),'Výsledková listina'!$S:$S,0)),"",INDEX('Výsledková listina'!$T:$T,MATCH(CONCATENATE(L$4,$A10),'Výsledková listina'!$S:$S,0),1))</f>
        <v>DRS Liběchov</v>
      </c>
      <c r="N10" s="4">
        <v>5500</v>
      </c>
      <c r="O10" s="53">
        <f t="shared" si="2"/>
        <v>6</v>
      </c>
      <c r="P10" s="73"/>
      <c r="Q10" s="17">
        <f>IF(ISNA(MATCH(CONCATENATE(Q$4,$A10),'Výsledková listina'!$S:$S,0)),"",INDEX('Výsledková listina'!$C:$C,MATCH(CONCATENATE(Q$4,$A10),'Výsledková listina'!$S:$S,0),1))</f>
      </c>
      <c r="R10" s="55">
        <f>IF(ISNA(MATCH(CONCATENATE(Q$4,$A10),'Výsledková listina'!$S:$S,0)),"",INDEX('Výsledková listina'!$T:$T,MATCH(CONCATENATE(Q$4,$A10),'Výsledková listina'!$S:$S,0),1))</f>
      </c>
      <c r="S10" s="4"/>
      <c r="T10" s="53">
        <f t="shared" si="3"/>
      </c>
      <c r="U10" s="73"/>
      <c r="V10" s="17">
        <f>IF(ISNA(MATCH(CONCATENATE(V$4,$A10),'Výsledková listina'!$S:$S,0)),"",INDEX('Výsledková listina'!$C:$C,MATCH(CONCATENATE(V$4,$A10),'Výsledková listina'!$S:$S,0),1))</f>
      </c>
      <c r="W10" s="55">
        <f>IF(ISNA(MATCH(CONCATENATE(V$4,$A10),'Výsledková listina'!$S:$S,0)),"",INDEX('Výsledková listina'!$T:$T,MATCH(CONCATENATE(V$4,$A10),'Výsledková listina'!$S:$S,0),1))</f>
      </c>
      <c r="X10" s="4"/>
      <c r="Y10" s="53">
        <f t="shared" si="4"/>
      </c>
      <c r="Z10" s="73"/>
      <c r="AA10" s="17">
        <f>IF(ISNA(MATCH(CONCATENATE(AA$4,$A10),'Výsledková listina'!$S:$S,0)),"",INDEX('Výsledková listina'!$C:$C,MATCH(CONCATENATE(AA$4,$A10),'Výsledková listina'!$S:$S,0),1))</f>
      </c>
      <c r="AB10" s="55">
        <f>IF(ISNA(MATCH(CONCATENATE(AA$4,$A10),'Výsledková listina'!$S:$S,0)),"",INDEX('Výsledková listina'!$T:$T,MATCH(CONCATENATE(AA$4,$A10),'Výsledková listina'!$S:$S,0),1))</f>
      </c>
      <c r="AC10" s="4"/>
      <c r="AD10" s="53">
        <f t="shared" si="5"/>
      </c>
      <c r="AE10" s="73"/>
      <c r="AF10" s="17">
        <f>IF(ISNA(MATCH(CONCATENATE(AF$4,$A10),'Výsledková listina'!$S:$S,0)),"",INDEX('Výsledková listina'!$C:$C,MATCH(CONCATENATE(AF$4,$A10),'Výsledková listina'!$S:$S,0),1))</f>
      </c>
      <c r="AG10" s="55">
        <f>IF(ISNA(MATCH(CONCATENATE(AF$4,$A10),'Výsledková listina'!$S:$S,0)),"",INDEX('Výsledková listina'!$T:$T,MATCH(CONCATENATE(AF$4,$A10),'Výsledková listina'!$S:$S,0),1))</f>
      </c>
      <c r="AH10" s="4"/>
      <c r="AI10" s="53">
        <f t="shared" si="6"/>
      </c>
      <c r="AJ10" s="73"/>
      <c r="AK10" s="17">
        <f>IF(ISNA(MATCH(CONCATENATE(AK$4,$A10),'Výsledková listina'!$S:$S,0)),"",INDEX('Výsledková listina'!$C:$C,MATCH(CONCATENATE(AK$4,$A10),'Výsledková listina'!$S:$S,0),1))</f>
      </c>
      <c r="AL10" s="55">
        <f>IF(ISNA(MATCH(CONCATENATE(AK$4,$A10),'Výsledková listina'!$S:$S,0)),"",INDEX('Výsledková listina'!$T:$T,MATCH(CONCATENATE(AK$4,$A10),'Výsledková listina'!$S:$S,0),1))</f>
      </c>
      <c r="AM10" s="4"/>
      <c r="AN10" s="53">
        <f t="shared" si="7"/>
      </c>
      <c r="AO10" s="73"/>
      <c r="AP10" s="17">
        <f>IF(ISNA(MATCH(CONCATENATE(AP$4,$A10),'Výsledková listina'!$S:$S,0)),"",INDEX('Výsledková listina'!$C:$C,MATCH(CONCATENATE(AP$4,$A10),'Výsledková listina'!$S:$S,0),1))</f>
      </c>
      <c r="AQ10" s="55">
        <f>IF(ISNA(MATCH(CONCATENATE(AP$4,$A10),'Výsledková listina'!$S:$S,0)),"",INDEX('Výsledková listina'!$T:$T,MATCH(CONCATENATE(AP$4,$A10),'Výsledková listina'!$S:$S,0),1))</f>
      </c>
      <c r="AR10" s="4"/>
      <c r="AS10" s="53">
        <f t="shared" si="8"/>
      </c>
      <c r="AT10" s="73"/>
      <c r="AU10" s="17">
        <f>IF(ISNA(MATCH(CONCATENATE(AU$4,$A10),'Výsledková listina'!$S:$S,0)),"",INDEX('Výsledková listina'!$C:$C,MATCH(CONCATENATE(AU$4,$A10),'Výsledková listina'!$S:$S,0),1))</f>
      </c>
      <c r="AV10" s="55">
        <f>IF(ISNA(MATCH(CONCATENATE(AU$4,$A10),'Výsledková listina'!$S:$S,0)),"",INDEX('Výsledková listina'!$T:$T,MATCH(CONCATENATE(AU$4,$A10),'Výsledková listina'!$S:$S,0),1))</f>
      </c>
      <c r="AW10" s="4"/>
      <c r="AX10" s="53">
        <f t="shared" si="9"/>
      </c>
      <c r="AY10" s="73"/>
      <c r="AZ10" s="17">
        <f>IF(ISNA(MATCH(CONCATENATE(AZ$4,$A10),'Výsledková listina'!$S:$S,0)),"",INDEX('Výsledková listina'!$C:$C,MATCH(CONCATENATE(AZ$4,$A10),'Výsledková listina'!$S:$S,0),1))</f>
      </c>
      <c r="BA10" s="55">
        <f>IF(ISNA(MATCH(CONCATENATE(AZ$4,$A10),'Výsledková listina'!$S:$S,0)),"",INDEX('Výsledková listina'!$T:$T,MATCH(CONCATENATE(AZ$4,$A10),'Výsledková listina'!$S:$S,0),1))</f>
      </c>
      <c r="BB10" s="4"/>
      <c r="BC10" s="53">
        <f t="shared" si="10"/>
      </c>
      <c r="BD10" s="73"/>
      <c r="BE10" s="17">
        <f>IF(ISNA(MATCH(CONCATENATE(BE$4,$A10),'Výsledková listina'!$S:$S,0)),"",INDEX('Výsledková listina'!$C:$C,MATCH(CONCATENATE(BE$4,$A10),'Výsledková listina'!$S:$S,0),1))</f>
      </c>
      <c r="BF10" s="55">
        <f>IF(ISNA(MATCH(CONCATENATE(BE$4,$A10),'Výsledková listina'!$S:$S,0)),"",INDEX('Výsledková listina'!$T:$T,MATCH(CONCATENATE(BE$4,$A10),'Výsledková listina'!$S:$S,0),1))</f>
      </c>
      <c r="BG10" s="4"/>
      <c r="BH10" s="53">
        <f t="shared" si="11"/>
      </c>
      <c r="BI10" s="73"/>
      <c r="BJ10" s="17">
        <f>IF(ISNA(MATCH(CONCATENATE(BJ$4,$A10),'Výsledková listina'!$S:$S,0)),"",INDEX('Výsledková listina'!$C:$C,MATCH(CONCATENATE(BJ$4,$A10),'Výsledková listina'!$S:$S,0),1))</f>
      </c>
      <c r="BK10" s="55">
        <f>IF(ISNA(MATCH(CONCATENATE(BJ$4,$A10),'Výsledková listina'!$S:$S,0)),"",INDEX('Výsledková listina'!$T:$T,MATCH(CONCATENATE(BJ$4,$A10),'Výsledková listina'!$S:$S,0),1))</f>
      </c>
      <c r="BL10" s="4"/>
      <c r="BM10" s="53">
        <f t="shared" si="12"/>
      </c>
      <c r="BN10" s="73"/>
      <c r="BO10" s="17">
        <f>IF(ISNA(MATCH(CONCATENATE(BO$4,$A10),'Výsledková listina'!$S:$S,0)),"",INDEX('Výsledková listina'!$C:$C,MATCH(CONCATENATE(BO$4,$A10),'Výsledková listina'!$S:$S,0),1))</f>
      </c>
      <c r="BP10" s="55">
        <f>IF(ISNA(MATCH(CONCATENATE(BO$4,$A10),'Výsledková listina'!$S:$S,0)),"",INDEX('Výsledková listina'!$T:$T,MATCH(CONCATENATE(BO$4,$A10),'Výsledková listina'!$S:$S,0),1))</f>
      </c>
      <c r="BQ10" s="4"/>
      <c r="BR10" s="53">
        <f t="shared" si="13"/>
      </c>
      <c r="BS10" s="73"/>
      <c r="BT10" s="17">
        <f>IF(ISNA(MATCH(CONCATENATE(BT$4,$A10),'Výsledková listina'!$S:$S,0)),"",INDEX('Výsledková listina'!$C:$C,MATCH(CONCATENATE(BT$4,$A10),'Výsledková listina'!$S:$S,0),1))</f>
      </c>
      <c r="BU10" s="55">
        <f>IF(ISNA(MATCH(CONCATENATE(BT$4,$A10),'Výsledková listina'!$S:$S,0)),"",INDEX('Výsledková listina'!$T:$T,MATCH(CONCATENATE(BT$4,$A10),'Výsledková listina'!$S:$S,0),1))</f>
      </c>
      <c r="BV10" s="4"/>
      <c r="BW10" s="53">
        <f t="shared" si="14"/>
      </c>
      <c r="BX10" s="73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Ing. Kresl Tomáš</v>
      </c>
      <c r="C11" s="55" t="str">
        <f>IF(ISNA(MATCH(CONCATENATE(B$4,$A11),'Výsledková listina'!$S:$S,0)),"",INDEX('Výsledková listina'!$T:$T,MATCH(CONCATENATE(B$4,$A11),'Výsledková listina'!$S:$S,0),1))</f>
        <v>MO ČRS Štětí ,,A''</v>
      </c>
      <c r="D11" s="4">
        <v>8150</v>
      </c>
      <c r="E11" s="53">
        <f t="shared" si="0"/>
        <v>7</v>
      </c>
      <c r="F11" s="73"/>
      <c r="G11" s="17">
        <f>IF(ISNA(MATCH(CONCATENATE(G$4,$A11),'Výsledková listina'!$S:$S,0)),"",INDEX('Výsledková listina'!$C:$C,MATCH(CONCATENATE(G$4,$A11),'Výsledková listina'!$S:$S,0),1))</f>
      </c>
      <c r="H11" s="55">
        <f>IF(ISNA(MATCH(CONCATENATE(G$4,$A11),'Výsledková listina'!$S:$S,0)),"",INDEX('Výsledková listina'!$T:$T,MATCH(CONCATENATE(G$4,$A11),'Výsledková listina'!$S:$S,0),1))</f>
      </c>
      <c r="I11" s="4"/>
      <c r="J11" s="53">
        <f t="shared" si="1"/>
      </c>
      <c r="K11" s="73"/>
      <c r="L11" s="17" t="str">
        <f>IF(ISNA(MATCH(CONCATENATE(L$4,$A11),'Výsledková listina'!$S:$S,0)),"",INDEX('Výsledková listina'!$C:$C,MATCH(CONCATENATE(L$4,$A11),'Výsledková listina'!$S:$S,0),1))</f>
        <v>Sita Bohuslav</v>
      </c>
      <c r="M11" s="55" t="str">
        <f>IF(ISNA(MATCH(CONCATENATE(L$4,$A11),'Výsledková listina'!$S:$S,0)),"",INDEX('Výsledková listina'!$T:$T,MATCH(CONCATENATE(L$4,$A11),'Výsledková listina'!$S:$S,0),1))</f>
        <v>MIX2</v>
      </c>
      <c r="N11" s="4">
        <v>5570</v>
      </c>
      <c r="O11" s="53">
        <f t="shared" si="2"/>
        <v>5</v>
      </c>
      <c r="P11" s="73"/>
      <c r="Q11" s="17">
        <f>IF(ISNA(MATCH(CONCATENATE(Q$4,$A11),'Výsledková listina'!$S:$S,0)),"",INDEX('Výsledková listina'!$C:$C,MATCH(CONCATENATE(Q$4,$A11),'Výsledková listina'!$S:$S,0),1))</f>
      </c>
      <c r="R11" s="55">
        <f>IF(ISNA(MATCH(CONCATENATE(Q$4,$A11),'Výsledková listina'!$S:$S,0)),"",INDEX('Výsledková listina'!$T:$T,MATCH(CONCATENATE(Q$4,$A11),'Výsledková listina'!$S:$S,0),1))</f>
      </c>
      <c r="S11" s="4"/>
      <c r="T11" s="53">
        <f t="shared" si="3"/>
      </c>
      <c r="U11" s="73"/>
      <c r="V11" s="17">
        <f>IF(ISNA(MATCH(CONCATENATE(V$4,$A11),'Výsledková listina'!$S:$S,0)),"",INDEX('Výsledková listina'!$C:$C,MATCH(CONCATENATE(V$4,$A11),'Výsledková listina'!$S:$S,0),1))</f>
      </c>
      <c r="W11" s="55">
        <f>IF(ISNA(MATCH(CONCATENATE(V$4,$A11),'Výsledková listina'!$S:$S,0)),"",INDEX('Výsledková listina'!$T:$T,MATCH(CONCATENATE(V$4,$A11),'Výsledková listina'!$S:$S,0),1))</f>
      </c>
      <c r="X11" s="4"/>
      <c r="Y11" s="53">
        <f t="shared" si="4"/>
      </c>
      <c r="Z11" s="73"/>
      <c r="AA11" s="17">
        <f>IF(ISNA(MATCH(CONCATENATE(AA$4,$A11),'Výsledková listina'!$S:$S,0)),"",INDEX('Výsledková listina'!$C:$C,MATCH(CONCATENATE(AA$4,$A11),'Výsledková listina'!$S:$S,0),1))</f>
      </c>
      <c r="AB11" s="55">
        <f>IF(ISNA(MATCH(CONCATENATE(AA$4,$A11),'Výsledková listina'!$S:$S,0)),"",INDEX('Výsledková listina'!$T:$T,MATCH(CONCATENATE(AA$4,$A11),'Výsledková listina'!$S:$S,0),1))</f>
      </c>
      <c r="AC11" s="4"/>
      <c r="AD11" s="53">
        <f t="shared" si="5"/>
      </c>
      <c r="AE11" s="73"/>
      <c r="AF11" s="17">
        <f>IF(ISNA(MATCH(CONCATENATE(AF$4,$A11),'Výsledková listina'!$S:$S,0)),"",INDEX('Výsledková listina'!$C:$C,MATCH(CONCATENATE(AF$4,$A11),'Výsledková listina'!$S:$S,0),1))</f>
      </c>
      <c r="AG11" s="55">
        <f>IF(ISNA(MATCH(CONCATENATE(AF$4,$A11),'Výsledková listina'!$S:$S,0)),"",INDEX('Výsledková listina'!$T:$T,MATCH(CONCATENATE(AF$4,$A11),'Výsledková listina'!$S:$S,0),1))</f>
      </c>
      <c r="AH11" s="4"/>
      <c r="AI11" s="53">
        <f t="shared" si="6"/>
      </c>
      <c r="AJ11" s="73"/>
      <c r="AK11" s="17">
        <f>IF(ISNA(MATCH(CONCATENATE(AK$4,$A11),'Výsledková listina'!$S:$S,0)),"",INDEX('Výsledková listina'!$C:$C,MATCH(CONCATENATE(AK$4,$A11),'Výsledková listina'!$S:$S,0),1))</f>
      </c>
      <c r="AL11" s="55">
        <f>IF(ISNA(MATCH(CONCATENATE(AK$4,$A11),'Výsledková listina'!$S:$S,0)),"",INDEX('Výsledková listina'!$T:$T,MATCH(CONCATENATE(AK$4,$A11),'Výsledková listina'!$S:$S,0),1))</f>
      </c>
      <c r="AM11" s="4"/>
      <c r="AN11" s="53">
        <f t="shared" si="7"/>
      </c>
      <c r="AO11" s="73"/>
      <c r="AP11" s="17">
        <f>IF(ISNA(MATCH(CONCATENATE(AP$4,$A11),'Výsledková listina'!$S:$S,0)),"",INDEX('Výsledková listina'!$C:$C,MATCH(CONCATENATE(AP$4,$A11),'Výsledková listina'!$S:$S,0),1))</f>
      </c>
      <c r="AQ11" s="55">
        <f>IF(ISNA(MATCH(CONCATENATE(AP$4,$A11),'Výsledková listina'!$S:$S,0)),"",INDEX('Výsledková listina'!$T:$T,MATCH(CONCATENATE(AP$4,$A11),'Výsledková listina'!$S:$S,0),1))</f>
      </c>
      <c r="AR11" s="4"/>
      <c r="AS11" s="53">
        <f t="shared" si="8"/>
      </c>
      <c r="AT11" s="73"/>
      <c r="AU11" s="17">
        <f>IF(ISNA(MATCH(CONCATENATE(AU$4,$A11),'Výsledková listina'!$S:$S,0)),"",INDEX('Výsledková listina'!$C:$C,MATCH(CONCATENATE(AU$4,$A11),'Výsledková listina'!$S:$S,0),1))</f>
      </c>
      <c r="AV11" s="55">
        <f>IF(ISNA(MATCH(CONCATENATE(AU$4,$A11),'Výsledková listina'!$S:$S,0)),"",INDEX('Výsledková listina'!$T:$T,MATCH(CONCATENATE(AU$4,$A11),'Výsledková listina'!$S:$S,0),1))</f>
      </c>
      <c r="AW11" s="4"/>
      <c r="AX11" s="53">
        <f t="shared" si="9"/>
      </c>
      <c r="AY11" s="73"/>
      <c r="AZ11" s="17">
        <f>IF(ISNA(MATCH(CONCATENATE(AZ$4,$A11),'Výsledková listina'!$S:$S,0)),"",INDEX('Výsledková listina'!$C:$C,MATCH(CONCATENATE(AZ$4,$A11),'Výsledková listina'!$S:$S,0),1))</f>
      </c>
      <c r="BA11" s="55">
        <f>IF(ISNA(MATCH(CONCATENATE(AZ$4,$A11),'Výsledková listina'!$S:$S,0)),"",INDEX('Výsledková listina'!$T:$T,MATCH(CONCATENATE(AZ$4,$A11),'Výsledková listina'!$S:$S,0),1))</f>
      </c>
      <c r="BB11" s="4"/>
      <c r="BC11" s="53">
        <f t="shared" si="10"/>
      </c>
      <c r="BD11" s="73"/>
      <c r="BE11" s="17">
        <f>IF(ISNA(MATCH(CONCATENATE(BE$4,$A11),'Výsledková listina'!$S:$S,0)),"",INDEX('Výsledková listina'!$C:$C,MATCH(CONCATENATE(BE$4,$A11),'Výsledková listina'!$S:$S,0),1))</f>
      </c>
      <c r="BF11" s="55">
        <f>IF(ISNA(MATCH(CONCATENATE(BE$4,$A11),'Výsledková listina'!$S:$S,0)),"",INDEX('Výsledková listina'!$T:$T,MATCH(CONCATENATE(BE$4,$A11),'Výsledková listina'!$S:$S,0),1))</f>
      </c>
      <c r="BG11" s="4"/>
      <c r="BH11" s="53">
        <f t="shared" si="11"/>
      </c>
      <c r="BI11" s="73"/>
      <c r="BJ11" s="17">
        <f>IF(ISNA(MATCH(CONCATENATE(BJ$4,$A11),'Výsledková listina'!$S:$S,0)),"",INDEX('Výsledková listina'!$C:$C,MATCH(CONCATENATE(BJ$4,$A11),'Výsledková listina'!$S:$S,0),1))</f>
      </c>
      <c r="BK11" s="55">
        <f>IF(ISNA(MATCH(CONCATENATE(BJ$4,$A11),'Výsledková listina'!$S:$S,0)),"",INDEX('Výsledková listina'!$T:$T,MATCH(CONCATENATE(BJ$4,$A11),'Výsledková listina'!$S:$S,0),1))</f>
      </c>
      <c r="BL11" s="4"/>
      <c r="BM11" s="53">
        <f t="shared" si="12"/>
      </c>
      <c r="BN11" s="73"/>
      <c r="BO11" s="17">
        <f>IF(ISNA(MATCH(CONCATENATE(BO$4,$A11),'Výsledková listina'!$S:$S,0)),"",INDEX('Výsledková listina'!$C:$C,MATCH(CONCATENATE(BO$4,$A11),'Výsledková listina'!$S:$S,0),1))</f>
      </c>
      <c r="BP11" s="55">
        <f>IF(ISNA(MATCH(CONCATENATE(BO$4,$A11),'Výsledková listina'!$S:$S,0)),"",INDEX('Výsledková listina'!$T:$T,MATCH(CONCATENATE(BO$4,$A11),'Výsledková listina'!$S:$S,0),1))</f>
      </c>
      <c r="BQ11" s="4"/>
      <c r="BR11" s="53">
        <f t="shared" si="13"/>
      </c>
      <c r="BS11" s="73"/>
      <c r="BT11" s="17">
        <f>IF(ISNA(MATCH(CONCATENATE(BT$4,$A11),'Výsledková listina'!$S:$S,0)),"",INDEX('Výsledková listina'!$C:$C,MATCH(CONCATENATE(BT$4,$A11),'Výsledková listina'!$S:$S,0),1))</f>
      </c>
      <c r="BU11" s="55">
        <f>IF(ISNA(MATCH(CONCATENATE(BT$4,$A11),'Výsledková listina'!$S:$S,0)),"",INDEX('Výsledková listina'!$T:$T,MATCH(CONCATENATE(BT$4,$A11),'Výsledková listina'!$S:$S,0),1))</f>
      </c>
      <c r="BV11" s="4"/>
      <c r="BW11" s="53">
        <f t="shared" si="14"/>
      </c>
      <c r="BX11" s="73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Kolář Jan</v>
      </c>
      <c r="C12" s="55" t="str">
        <f>IF(ISNA(MATCH(CONCATENATE(B$4,$A12),'Výsledková listina'!$S:$S,0)),"",INDEX('Výsledková listina'!$T:$T,MATCH(CONCATENATE(B$4,$A12),'Výsledková listina'!$S:$S,0),1))</f>
        <v>MIX2</v>
      </c>
      <c r="D12" s="4">
        <v>15860</v>
      </c>
      <c r="E12" s="53">
        <f t="shared" si="0"/>
        <v>4</v>
      </c>
      <c r="F12" s="73"/>
      <c r="G12" s="17">
        <f>IF(ISNA(MATCH(CONCATENATE(G$4,$A12),'Výsledková listina'!$S:$S,0)),"",INDEX('Výsledková listina'!$C:$C,MATCH(CONCATENATE(G$4,$A12),'Výsledková listina'!$S:$S,0),1))</f>
      </c>
      <c r="H12" s="55">
        <f>IF(ISNA(MATCH(CONCATENATE(G$4,$A12),'Výsledková listina'!$S:$S,0)),"",INDEX('Výsledková listina'!$T:$T,MATCH(CONCATENATE(G$4,$A12),'Výsledková listina'!$S:$S,0),1))</f>
      </c>
      <c r="I12" s="4"/>
      <c r="J12" s="53">
        <f t="shared" si="1"/>
      </c>
      <c r="K12" s="73"/>
      <c r="L12" s="17" t="str">
        <f>IF(ISNA(MATCH(CONCATENATE(L$4,$A12),'Výsledková listina'!$S:$S,0)),"",INDEX('Výsledková listina'!$C:$C,MATCH(CONCATENATE(L$4,$A12),'Výsledková listina'!$S:$S,0),1))</f>
        <v>Turek Michal </v>
      </c>
      <c r="M12" s="55" t="str">
        <f>IF(ISNA(MATCH(CONCATENATE(L$4,$A12),'Výsledková listina'!$S:$S,0)),"",INDEX('Výsledková listina'!$T:$T,MATCH(CONCATENATE(L$4,$A12),'Výsledková listina'!$S:$S,0),1))</f>
        <v>MO ČRS Štětí ,,B''</v>
      </c>
      <c r="N12" s="4">
        <v>3120</v>
      </c>
      <c r="O12" s="53">
        <f t="shared" si="2"/>
        <v>8</v>
      </c>
      <c r="P12" s="73"/>
      <c r="Q12" s="17">
        <f>IF(ISNA(MATCH(CONCATENATE(Q$4,$A12),'Výsledková listina'!$S:$S,0)),"",INDEX('Výsledková listina'!$C:$C,MATCH(CONCATENATE(Q$4,$A12),'Výsledková listina'!$S:$S,0),1))</f>
      </c>
      <c r="R12" s="55">
        <f>IF(ISNA(MATCH(CONCATENATE(Q$4,$A12),'Výsledková listina'!$S:$S,0)),"",INDEX('Výsledková listina'!$T:$T,MATCH(CONCATENATE(Q$4,$A12),'Výsledková listina'!$S:$S,0),1))</f>
      </c>
      <c r="S12" s="4"/>
      <c r="T12" s="53">
        <f t="shared" si="3"/>
      </c>
      <c r="U12" s="73"/>
      <c r="V12" s="17">
        <f>IF(ISNA(MATCH(CONCATENATE(V$4,$A12),'Výsledková listina'!$S:$S,0)),"",INDEX('Výsledková listina'!$C:$C,MATCH(CONCATENATE(V$4,$A12),'Výsledková listina'!$S:$S,0),1))</f>
      </c>
      <c r="W12" s="55">
        <f>IF(ISNA(MATCH(CONCATENATE(V$4,$A12),'Výsledková listina'!$S:$S,0)),"",INDEX('Výsledková listina'!$T:$T,MATCH(CONCATENATE(V$4,$A12),'Výsledková listina'!$S:$S,0),1))</f>
      </c>
      <c r="X12" s="4"/>
      <c r="Y12" s="53">
        <f t="shared" si="4"/>
      </c>
      <c r="Z12" s="73"/>
      <c r="AA12" s="17">
        <f>IF(ISNA(MATCH(CONCATENATE(AA$4,$A12),'Výsledková listina'!$S:$S,0)),"",INDEX('Výsledková listina'!$C:$C,MATCH(CONCATENATE(AA$4,$A12),'Výsledková listina'!$S:$S,0),1))</f>
      </c>
      <c r="AB12" s="55">
        <f>IF(ISNA(MATCH(CONCATENATE(AA$4,$A12),'Výsledková listina'!$S:$S,0)),"",INDEX('Výsledková listina'!$T:$T,MATCH(CONCATENATE(AA$4,$A12),'Výsledková listina'!$S:$S,0),1))</f>
      </c>
      <c r="AC12" s="4"/>
      <c r="AD12" s="53">
        <f t="shared" si="5"/>
      </c>
      <c r="AE12" s="73"/>
      <c r="AF12" s="17">
        <f>IF(ISNA(MATCH(CONCATENATE(AF$4,$A12),'Výsledková listina'!$S:$S,0)),"",INDEX('Výsledková listina'!$C:$C,MATCH(CONCATENATE(AF$4,$A12),'Výsledková listina'!$S:$S,0),1))</f>
      </c>
      <c r="AG12" s="55">
        <f>IF(ISNA(MATCH(CONCATENATE(AF$4,$A12),'Výsledková listina'!$S:$S,0)),"",INDEX('Výsledková listina'!$T:$T,MATCH(CONCATENATE(AF$4,$A12),'Výsledková listina'!$S:$S,0),1))</f>
      </c>
      <c r="AH12" s="4"/>
      <c r="AI12" s="53">
        <f t="shared" si="6"/>
      </c>
      <c r="AJ12" s="73"/>
      <c r="AK12" s="17">
        <f>IF(ISNA(MATCH(CONCATENATE(AK$4,$A12),'Výsledková listina'!$S:$S,0)),"",INDEX('Výsledková listina'!$C:$C,MATCH(CONCATENATE(AK$4,$A12),'Výsledková listina'!$S:$S,0),1))</f>
      </c>
      <c r="AL12" s="55">
        <f>IF(ISNA(MATCH(CONCATENATE(AK$4,$A12),'Výsledková listina'!$S:$S,0)),"",INDEX('Výsledková listina'!$T:$T,MATCH(CONCATENATE(AK$4,$A12),'Výsledková listina'!$S:$S,0),1))</f>
      </c>
      <c r="AM12" s="4"/>
      <c r="AN12" s="53">
        <f t="shared" si="7"/>
      </c>
      <c r="AO12" s="73"/>
      <c r="AP12" s="17">
        <f>IF(ISNA(MATCH(CONCATENATE(AP$4,$A12),'Výsledková listina'!$S:$S,0)),"",INDEX('Výsledková listina'!$C:$C,MATCH(CONCATENATE(AP$4,$A12),'Výsledková listina'!$S:$S,0),1))</f>
      </c>
      <c r="AQ12" s="55">
        <f>IF(ISNA(MATCH(CONCATENATE(AP$4,$A12),'Výsledková listina'!$S:$S,0)),"",INDEX('Výsledková listina'!$T:$T,MATCH(CONCATENATE(AP$4,$A12),'Výsledková listina'!$S:$S,0),1))</f>
      </c>
      <c r="AR12" s="4"/>
      <c r="AS12" s="53">
        <f t="shared" si="8"/>
      </c>
      <c r="AT12" s="73"/>
      <c r="AU12" s="17">
        <f>IF(ISNA(MATCH(CONCATENATE(AU$4,$A12),'Výsledková listina'!$S:$S,0)),"",INDEX('Výsledková listina'!$C:$C,MATCH(CONCATENATE(AU$4,$A12),'Výsledková listina'!$S:$S,0),1))</f>
      </c>
      <c r="AV12" s="55">
        <f>IF(ISNA(MATCH(CONCATENATE(AU$4,$A12),'Výsledková listina'!$S:$S,0)),"",INDEX('Výsledková listina'!$T:$T,MATCH(CONCATENATE(AU$4,$A12),'Výsledková listina'!$S:$S,0),1))</f>
      </c>
      <c r="AW12" s="4"/>
      <c r="AX12" s="53">
        <f t="shared" si="9"/>
      </c>
      <c r="AY12" s="73"/>
      <c r="AZ12" s="17">
        <f>IF(ISNA(MATCH(CONCATENATE(AZ$4,$A12),'Výsledková listina'!$S:$S,0)),"",INDEX('Výsledková listina'!$C:$C,MATCH(CONCATENATE(AZ$4,$A12),'Výsledková listina'!$S:$S,0),1))</f>
      </c>
      <c r="BA12" s="55">
        <f>IF(ISNA(MATCH(CONCATENATE(AZ$4,$A12),'Výsledková listina'!$S:$S,0)),"",INDEX('Výsledková listina'!$T:$T,MATCH(CONCATENATE(AZ$4,$A12),'Výsledková listina'!$S:$S,0),1))</f>
      </c>
      <c r="BB12" s="4"/>
      <c r="BC12" s="53">
        <f t="shared" si="10"/>
      </c>
      <c r="BD12" s="73"/>
      <c r="BE12" s="17">
        <f>IF(ISNA(MATCH(CONCATENATE(BE$4,$A12),'Výsledková listina'!$S:$S,0)),"",INDEX('Výsledková listina'!$C:$C,MATCH(CONCATENATE(BE$4,$A12),'Výsledková listina'!$S:$S,0),1))</f>
      </c>
      <c r="BF12" s="55">
        <f>IF(ISNA(MATCH(CONCATENATE(BE$4,$A12),'Výsledková listina'!$S:$S,0)),"",INDEX('Výsledková listina'!$T:$T,MATCH(CONCATENATE(BE$4,$A12),'Výsledková listina'!$S:$S,0),1))</f>
      </c>
      <c r="BG12" s="4"/>
      <c r="BH12" s="53">
        <f t="shared" si="11"/>
      </c>
      <c r="BI12" s="73"/>
      <c r="BJ12" s="17">
        <f>IF(ISNA(MATCH(CONCATENATE(BJ$4,$A12),'Výsledková listina'!$S:$S,0)),"",INDEX('Výsledková listina'!$C:$C,MATCH(CONCATENATE(BJ$4,$A12),'Výsledková listina'!$S:$S,0),1))</f>
      </c>
      <c r="BK12" s="55">
        <f>IF(ISNA(MATCH(CONCATENATE(BJ$4,$A12),'Výsledková listina'!$S:$S,0)),"",INDEX('Výsledková listina'!$T:$T,MATCH(CONCATENATE(BJ$4,$A12),'Výsledková listina'!$S:$S,0),1))</f>
      </c>
      <c r="BL12" s="4"/>
      <c r="BM12" s="53">
        <f t="shared" si="12"/>
      </c>
      <c r="BN12" s="73"/>
      <c r="BO12" s="17">
        <f>IF(ISNA(MATCH(CONCATENATE(BO$4,$A12),'Výsledková listina'!$S:$S,0)),"",INDEX('Výsledková listina'!$C:$C,MATCH(CONCATENATE(BO$4,$A12),'Výsledková listina'!$S:$S,0),1))</f>
      </c>
      <c r="BP12" s="55">
        <f>IF(ISNA(MATCH(CONCATENATE(BO$4,$A12),'Výsledková listina'!$S:$S,0)),"",INDEX('Výsledková listina'!$T:$T,MATCH(CONCATENATE(BO$4,$A12),'Výsledková listina'!$S:$S,0),1))</f>
      </c>
      <c r="BQ12" s="4"/>
      <c r="BR12" s="53">
        <f t="shared" si="13"/>
      </c>
      <c r="BS12" s="73"/>
      <c r="BT12" s="17">
        <f>IF(ISNA(MATCH(CONCATENATE(BT$4,$A12),'Výsledková listina'!$S:$S,0)),"",INDEX('Výsledková listina'!$C:$C,MATCH(CONCATENATE(BT$4,$A12),'Výsledková listina'!$S:$S,0),1))</f>
      </c>
      <c r="BU12" s="55">
        <f>IF(ISNA(MATCH(CONCATENATE(BT$4,$A12),'Výsledková listina'!$S:$S,0)),"",INDEX('Výsledková listina'!$T:$T,MATCH(CONCATENATE(BT$4,$A12),'Výsledková listina'!$S:$S,0),1))</f>
      </c>
      <c r="BV12" s="4"/>
      <c r="BW12" s="53">
        <f t="shared" si="14"/>
      </c>
      <c r="BX12" s="73"/>
    </row>
    <row r="13" spans="1:76" s="10" customFormat="1" ht="34.5" customHeight="1">
      <c r="A13" s="5">
        <v>8</v>
      </c>
      <c r="B13" s="17" t="str">
        <f>IF(ISNA(MATCH(CONCATENATE(B$4,$A13),'Výsledková listina'!$S:$S,0)),"",INDEX('Výsledková listina'!$C:$C,MATCH(CONCATENATE(B$4,$A13),'Výsledková listina'!$S:$S,0),1))</f>
        <v>Richterová Tereza</v>
      </c>
      <c r="C13" s="55" t="str">
        <f>IF(ISNA(MATCH(CONCATENATE(B$4,$A13),'Výsledková listina'!$S:$S,0)),"",INDEX('Výsledková listina'!$T:$T,MATCH(CONCATENATE(B$4,$A13),'Výsledková listina'!$S:$S,0),1))</f>
        <v>Chrastava mix Štětí</v>
      </c>
      <c r="D13" s="4">
        <v>2680</v>
      </c>
      <c r="E13" s="53">
        <f t="shared" si="0"/>
        <v>8</v>
      </c>
      <c r="F13" s="73"/>
      <c r="G13" s="17" t="str">
        <f>IF(ISNA(MATCH(CONCATENATE(G$4,$A13),'Výsledková listina'!$S:$S,0)),"",INDEX('Výsledková listina'!$C:$C,MATCH(CONCATENATE(G$4,$A13),'Výsledková listina'!$S:$S,0),1))</f>
        <v>Pekárek Stanislav</v>
      </c>
      <c r="H13" s="55" t="str">
        <f>IF(ISNA(MATCH(CONCATENATE(G$4,$A13),'Výsledková listina'!$S:$S,0)),"",INDEX('Výsledková listina'!$T:$T,MATCH(CONCATENATE(G$4,$A13),'Výsledková listina'!$S:$S,0),1))</f>
        <v>MO ČRS Louny</v>
      </c>
      <c r="I13" s="4">
        <v>6860</v>
      </c>
      <c r="J13" s="53">
        <f t="shared" si="1"/>
        <v>5</v>
      </c>
      <c r="K13" s="73"/>
      <c r="L13" s="17" t="str">
        <f>IF(ISNA(MATCH(CONCATENATE(L$4,$A13),'Výsledková listina'!$S:$S,0)),"",INDEX('Výsledková listina'!$C:$C,MATCH(CONCATENATE(L$4,$A13),'Výsledková listina'!$S:$S,0),1))</f>
        <v>Böhm Aleš</v>
      </c>
      <c r="M13" s="55" t="str">
        <f>IF(ISNA(MATCH(CONCATENATE(L$4,$A13),'Výsledková listina'!$S:$S,0)),"",INDEX('Výsledková listina'!$T:$T,MATCH(CONCATENATE(L$4,$A13),'Výsledková listina'!$S:$S,0),1))</f>
        <v>Hodkovice</v>
      </c>
      <c r="N13" s="4">
        <v>14230</v>
      </c>
      <c r="O13" s="53">
        <f t="shared" si="2"/>
        <v>3</v>
      </c>
      <c r="P13" s="73"/>
      <c r="Q13" s="17">
        <f>IF(ISNA(MATCH(CONCATENATE(Q$4,$A13),'Výsledková listina'!$S:$S,0)),"",INDEX('Výsledková listina'!$C:$C,MATCH(CONCATENATE(Q$4,$A13),'Výsledková listina'!$S:$S,0),1))</f>
      </c>
      <c r="R13" s="55">
        <f>IF(ISNA(MATCH(CONCATENATE(Q$4,$A13),'Výsledková listina'!$S:$S,0)),"",INDEX('Výsledková listina'!$T:$T,MATCH(CONCATENATE(Q$4,$A13),'Výsledková listina'!$S:$S,0),1))</f>
      </c>
      <c r="S13" s="4"/>
      <c r="T13" s="53">
        <f t="shared" si="3"/>
      </c>
      <c r="U13" s="73"/>
      <c r="V13" s="17">
        <f>IF(ISNA(MATCH(CONCATENATE(V$4,$A13),'Výsledková listina'!$S:$S,0)),"",INDEX('Výsledková listina'!$C:$C,MATCH(CONCATENATE(V$4,$A13),'Výsledková listina'!$S:$S,0),1))</f>
      </c>
      <c r="W13" s="55">
        <f>IF(ISNA(MATCH(CONCATENATE(V$4,$A13),'Výsledková listina'!$S:$S,0)),"",INDEX('Výsledková listina'!$T:$T,MATCH(CONCATENATE(V$4,$A13),'Výsledková listina'!$S:$S,0),1))</f>
      </c>
      <c r="X13" s="4"/>
      <c r="Y13" s="53">
        <f t="shared" si="4"/>
      </c>
      <c r="Z13" s="73"/>
      <c r="AA13" s="17">
        <f>IF(ISNA(MATCH(CONCATENATE(AA$4,$A13),'Výsledková listina'!$S:$S,0)),"",INDEX('Výsledková listina'!$C:$C,MATCH(CONCATENATE(AA$4,$A13),'Výsledková listina'!$S:$S,0),1))</f>
      </c>
      <c r="AB13" s="55">
        <f>IF(ISNA(MATCH(CONCATENATE(AA$4,$A13),'Výsledková listina'!$S:$S,0)),"",INDEX('Výsledková listina'!$T:$T,MATCH(CONCATENATE(AA$4,$A13),'Výsledková listina'!$S:$S,0),1))</f>
      </c>
      <c r="AC13" s="4"/>
      <c r="AD13" s="53">
        <f t="shared" si="5"/>
      </c>
      <c r="AE13" s="73"/>
      <c r="AF13" s="17">
        <f>IF(ISNA(MATCH(CONCATENATE(AF$4,$A13),'Výsledková listina'!$S:$S,0)),"",INDEX('Výsledková listina'!$C:$C,MATCH(CONCATENATE(AF$4,$A13),'Výsledková listina'!$S:$S,0),1))</f>
      </c>
      <c r="AG13" s="55">
        <f>IF(ISNA(MATCH(CONCATENATE(AF$4,$A13),'Výsledková listina'!$S:$S,0)),"",INDEX('Výsledková listina'!$T:$T,MATCH(CONCATENATE(AF$4,$A13),'Výsledková listina'!$S:$S,0),1))</f>
      </c>
      <c r="AH13" s="4"/>
      <c r="AI13" s="53">
        <f t="shared" si="6"/>
      </c>
      <c r="AJ13" s="73"/>
      <c r="AK13" s="17">
        <f>IF(ISNA(MATCH(CONCATENATE(AK$4,$A13),'Výsledková listina'!$S:$S,0)),"",INDEX('Výsledková listina'!$C:$C,MATCH(CONCATENATE(AK$4,$A13),'Výsledková listina'!$S:$S,0),1))</f>
      </c>
      <c r="AL13" s="55">
        <f>IF(ISNA(MATCH(CONCATENATE(AK$4,$A13),'Výsledková listina'!$S:$S,0)),"",INDEX('Výsledková listina'!$T:$T,MATCH(CONCATENATE(AK$4,$A13),'Výsledková listina'!$S:$S,0),1))</f>
      </c>
      <c r="AM13" s="4"/>
      <c r="AN13" s="53">
        <f t="shared" si="7"/>
      </c>
      <c r="AO13" s="73"/>
      <c r="AP13" s="17">
        <f>IF(ISNA(MATCH(CONCATENATE(AP$4,$A13),'Výsledková listina'!$S:$S,0)),"",INDEX('Výsledková listina'!$C:$C,MATCH(CONCATENATE(AP$4,$A13),'Výsledková listina'!$S:$S,0),1))</f>
      </c>
      <c r="AQ13" s="55">
        <f>IF(ISNA(MATCH(CONCATENATE(AP$4,$A13),'Výsledková listina'!$S:$S,0)),"",INDEX('Výsledková listina'!$T:$T,MATCH(CONCATENATE(AP$4,$A13),'Výsledková listina'!$S:$S,0),1))</f>
      </c>
      <c r="AR13" s="4"/>
      <c r="AS13" s="53">
        <f t="shared" si="8"/>
      </c>
      <c r="AT13" s="73"/>
      <c r="AU13" s="17">
        <f>IF(ISNA(MATCH(CONCATENATE(AU$4,$A13),'Výsledková listina'!$S:$S,0)),"",INDEX('Výsledková listina'!$C:$C,MATCH(CONCATENATE(AU$4,$A13),'Výsledková listina'!$S:$S,0),1))</f>
      </c>
      <c r="AV13" s="55">
        <f>IF(ISNA(MATCH(CONCATENATE(AU$4,$A13),'Výsledková listina'!$S:$S,0)),"",INDEX('Výsledková listina'!$T:$T,MATCH(CONCATENATE(AU$4,$A13),'Výsledková listina'!$S:$S,0),1))</f>
      </c>
      <c r="AW13" s="4"/>
      <c r="AX13" s="53">
        <f t="shared" si="9"/>
      </c>
      <c r="AY13" s="73"/>
      <c r="AZ13" s="17">
        <f>IF(ISNA(MATCH(CONCATENATE(AZ$4,$A13),'Výsledková listina'!$S:$S,0)),"",INDEX('Výsledková listina'!$C:$C,MATCH(CONCATENATE(AZ$4,$A13),'Výsledková listina'!$S:$S,0),1))</f>
      </c>
      <c r="BA13" s="55">
        <f>IF(ISNA(MATCH(CONCATENATE(AZ$4,$A13),'Výsledková listina'!$S:$S,0)),"",INDEX('Výsledková listina'!$T:$T,MATCH(CONCATENATE(AZ$4,$A13),'Výsledková listina'!$S:$S,0),1))</f>
      </c>
      <c r="BB13" s="4"/>
      <c r="BC13" s="53">
        <f t="shared" si="10"/>
      </c>
      <c r="BD13" s="73"/>
      <c r="BE13" s="17">
        <f>IF(ISNA(MATCH(CONCATENATE(BE$4,$A13),'Výsledková listina'!$S:$S,0)),"",INDEX('Výsledková listina'!$C:$C,MATCH(CONCATENATE(BE$4,$A13),'Výsledková listina'!$S:$S,0),1))</f>
      </c>
      <c r="BF13" s="55">
        <f>IF(ISNA(MATCH(CONCATENATE(BE$4,$A13),'Výsledková listina'!$S:$S,0)),"",INDEX('Výsledková listina'!$T:$T,MATCH(CONCATENATE(BE$4,$A13),'Výsledková listina'!$S:$S,0),1))</f>
      </c>
      <c r="BG13" s="4"/>
      <c r="BH13" s="53">
        <f t="shared" si="11"/>
      </c>
      <c r="BI13" s="73"/>
      <c r="BJ13" s="17">
        <f>IF(ISNA(MATCH(CONCATENATE(BJ$4,$A13),'Výsledková listina'!$S:$S,0)),"",INDEX('Výsledková listina'!$C:$C,MATCH(CONCATENATE(BJ$4,$A13),'Výsledková listina'!$S:$S,0),1))</f>
      </c>
      <c r="BK13" s="55">
        <f>IF(ISNA(MATCH(CONCATENATE(BJ$4,$A13),'Výsledková listina'!$S:$S,0)),"",INDEX('Výsledková listina'!$T:$T,MATCH(CONCATENATE(BJ$4,$A13),'Výsledková listina'!$S:$S,0),1))</f>
      </c>
      <c r="BL13" s="4"/>
      <c r="BM13" s="53">
        <f t="shared" si="12"/>
      </c>
      <c r="BN13" s="73"/>
      <c r="BO13" s="17">
        <f>IF(ISNA(MATCH(CONCATENATE(BO$4,$A13),'Výsledková listina'!$S:$S,0)),"",INDEX('Výsledková listina'!$C:$C,MATCH(CONCATENATE(BO$4,$A13),'Výsledková listina'!$S:$S,0),1))</f>
      </c>
      <c r="BP13" s="55">
        <f>IF(ISNA(MATCH(CONCATENATE(BO$4,$A13),'Výsledková listina'!$S:$S,0)),"",INDEX('Výsledková listina'!$T:$T,MATCH(CONCATENATE(BO$4,$A13),'Výsledková listina'!$S:$S,0),1))</f>
      </c>
      <c r="BQ13" s="4"/>
      <c r="BR13" s="53">
        <f t="shared" si="13"/>
      </c>
      <c r="BS13" s="73"/>
      <c r="BT13" s="17">
        <f>IF(ISNA(MATCH(CONCATENATE(BT$4,$A13),'Výsledková listina'!$S:$S,0)),"",INDEX('Výsledková listina'!$C:$C,MATCH(CONCATENATE(BT$4,$A13),'Výsledková listina'!$S:$S,0),1))</f>
      </c>
      <c r="BU13" s="55">
        <f>IF(ISNA(MATCH(CONCATENATE(BT$4,$A13),'Výsledková listina'!$S:$S,0)),"",INDEX('Výsledková listina'!$T:$T,MATCH(CONCATENATE(BT$4,$A13),'Výsledková listina'!$S:$S,0),1))</f>
      </c>
      <c r="BV13" s="4"/>
      <c r="BW13" s="53">
        <f t="shared" si="14"/>
      </c>
      <c r="BX13" s="73"/>
    </row>
    <row r="14" spans="1:76" s="10" customFormat="1" ht="34.5" customHeight="1">
      <c r="A14" s="5">
        <v>9</v>
      </c>
      <c r="B14" s="17" t="str">
        <f>IF(ISNA(MATCH(CONCATENATE(B$4,$A14),'Výsledková listina'!$S:$S,0)),"",INDEX('Výsledková listina'!$C:$C,MATCH(CONCATENATE(B$4,$A14),'Výsledková listina'!$S:$S,0),1))</f>
        <v>Dražan Zdeněk</v>
      </c>
      <c r="C14" s="55" t="str">
        <f>IF(ISNA(MATCH(CONCATENATE(B$4,$A14),'Výsledková listina'!$S:$S,0)),"",INDEX('Výsledková listina'!$T:$T,MATCH(CONCATENATE(B$4,$A14),'Výsledková listina'!$S:$S,0),1))</f>
        <v>MO ČRS Louny</v>
      </c>
      <c r="D14" s="4">
        <v>15980</v>
      </c>
      <c r="E14" s="53">
        <f t="shared" si="0"/>
        <v>3</v>
      </c>
      <c r="F14" s="73"/>
      <c r="G14" s="17" t="str">
        <f>IF(ISNA(MATCH(CONCATENATE(G$4,$A14),'Výsledková listina'!$S:$S,0)),"",INDEX('Výsledková listina'!$C:$C,MATCH(CONCATENATE(G$4,$A14),'Výsledková listina'!$S:$S,0),1))</f>
        <v>Richter Jiří</v>
      </c>
      <c r="H14" s="55" t="str">
        <f>IF(ISNA(MATCH(CONCATENATE(G$4,$A14),'Výsledková listina'!$S:$S,0)),"",INDEX('Výsledková listina'!$T:$T,MATCH(CONCATENATE(G$4,$A14),'Výsledková listina'!$S:$S,0),1))</f>
        <v>Chrastava mix Štětí</v>
      </c>
      <c r="I14" s="4">
        <v>120</v>
      </c>
      <c r="J14" s="53">
        <f t="shared" si="1"/>
        <v>7</v>
      </c>
      <c r="K14" s="73"/>
      <c r="L14" s="17" t="str">
        <f>IF(ISNA(MATCH(CONCATENATE(L$4,$A14),'Výsledková listina'!$S:$S,0)),"",INDEX('Výsledková listina'!$C:$C,MATCH(CONCATENATE(L$4,$A14),'Výsledková listina'!$S:$S,0),1))</f>
        <v>Pokorný Martin</v>
      </c>
      <c r="M14" s="55" t="str">
        <f>IF(ISNA(MATCH(CONCATENATE(L$4,$A14),'Výsledková listina'!$S:$S,0)),"",INDEX('Výsledková listina'!$T:$T,MATCH(CONCATENATE(L$4,$A14),'Výsledková listina'!$S:$S,0),1))</f>
        <v>MO ČRS Štětí ,,A''</v>
      </c>
      <c r="N14" s="4">
        <v>4580</v>
      </c>
      <c r="O14" s="53">
        <f t="shared" si="2"/>
        <v>7</v>
      </c>
      <c r="P14" s="73"/>
      <c r="Q14" s="17">
        <f>IF(ISNA(MATCH(CONCATENATE(Q$4,$A14),'Výsledková listina'!$S:$S,0)),"",INDEX('Výsledková listina'!$C:$C,MATCH(CONCATENATE(Q$4,$A14),'Výsledková listina'!$S:$S,0),1))</f>
      </c>
      <c r="R14" s="55">
        <f>IF(ISNA(MATCH(CONCATENATE(Q$4,$A14),'Výsledková listina'!$S:$S,0)),"",INDEX('Výsledková listina'!$T:$T,MATCH(CONCATENATE(Q$4,$A14),'Výsledková listina'!$S:$S,0),1))</f>
      </c>
      <c r="S14" s="4"/>
      <c r="T14" s="53">
        <f t="shared" si="3"/>
      </c>
      <c r="U14" s="73"/>
      <c r="V14" s="17">
        <f>IF(ISNA(MATCH(CONCATENATE(V$4,$A14),'Výsledková listina'!$S:$S,0)),"",INDEX('Výsledková listina'!$C:$C,MATCH(CONCATENATE(V$4,$A14),'Výsledková listina'!$S:$S,0),1))</f>
      </c>
      <c r="W14" s="55">
        <f>IF(ISNA(MATCH(CONCATENATE(V$4,$A14),'Výsledková listina'!$S:$S,0)),"",INDEX('Výsledková listina'!$T:$T,MATCH(CONCATENATE(V$4,$A14),'Výsledková listina'!$S:$S,0),1))</f>
      </c>
      <c r="X14" s="4"/>
      <c r="Y14" s="53">
        <f t="shared" si="4"/>
      </c>
      <c r="Z14" s="73"/>
      <c r="AA14" s="17">
        <f>IF(ISNA(MATCH(CONCATENATE(AA$4,$A14),'Výsledková listina'!$S:$S,0)),"",INDEX('Výsledková listina'!$C:$C,MATCH(CONCATENATE(AA$4,$A14),'Výsledková listina'!$S:$S,0),1))</f>
      </c>
      <c r="AB14" s="55">
        <f>IF(ISNA(MATCH(CONCATENATE(AA$4,$A14),'Výsledková listina'!$S:$S,0)),"",INDEX('Výsledková listina'!$T:$T,MATCH(CONCATENATE(AA$4,$A14),'Výsledková listina'!$S:$S,0),1))</f>
      </c>
      <c r="AC14" s="4"/>
      <c r="AD14" s="53">
        <f t="shared" si="5"/>
      </c>
      <c r="AE14" s="73"/>
      <c r="AF14" s="17">
        <f>IF(ISNA(MATCH(CONCATENATE(AF$4,$A14),'Výsledková listina'!$S:$S,0)),"",INDEX('Výsledková listina'!$C:$C,MATCH(CONCATENATE(AF$4,$A14),'Výsledková listina'!$S:$S,0),1))</f>
      </c>
      <c r="AG14" s="55">
        <f>IF(ISNA(MATCH(CONCATENATE(AF$4,$A14),'Výsledková listina'!$S:$S,0)),"",INDEX('Výsledková listina'!$T:$T,MATCH(CONCATENATE(AF$4,$A14),'Výsledková listina'!$S:$S,0),1))</f>
      </c>
      <c r="AH14" s="4"/>
      <c r="AI14" s="53">
        <f t="shared" si="6"/>
      </c>
      <c r="AJ14" s="73"/>
      <c r="AK14" s="17">
        <f>IF(ISNA(MATCH(CONCATENATE(AK$4,$A14),'Výsledková listina'!$S:$S,0)),"",INDEX('Výsledková listina'!$C:$C,MATCH(CONCATENATE(AK$4,$A14),'Výsledková listina'!$S:$S,0),1))</f>
      </c>
      <c r="AL14" s="55">
        <f>IF(ISNA(MATCH(CONCATENATE(AK$4,$A14),'Výsledková listina'!$S:$S,0)),"",INDEX('Výsledková listina'!$T:$T,MATCH(CONCATENATE(AK$4,$A14),'Výsledková listina'!$S:$S,0),1))</f>
      </c>
      <c r="AM14" s="4"/>
      <c r="AN14" s="53">
        <f t="shared" si="7"/>
      </c>
      <c r="AO14" s="73"/>
      <c r="AP14" s="17">
        <f>IF(ISNA(MATCH(CONCATENATE(AP$4,$A14),'Výsledková listina'!$S:$S,0)),"",INDEX('Výsledková listina'!$C:$C,MATCH(CONCATENATE(AP$4,$A14),'Výsledková listina'!$S:$S,0),1))</f>
      </c>
      <c r="AQ14" s="55">
        <f>IF(ISNA(MATCH(CONCATENATE(AP$4,$A14),'Výsledková listina'!$S:$S,0)),"",INDEX('Výsledková listina'!$T:$T,MATCH(CONCATENATE(AP$4,$A14),'Výsledková listina'!$S:$S,0),1))</f>
      </c>
      <c r="AR14" s="4"/>
      <c r="AS14" s="53">
        <f t="shared" si="8"/>
      </c>
      <c r="AT14" s="73"/>
      <c r="AU14" s="17">
        <f>IF(ISNA(MATCH(CONCATENATE(AU$4,$A14),'Výsledková listina'!$S:$S,0)),"",INDEX('Výsledková listina'!$C:$C,MATCH(CONCATENATE(AU$4,$A14),'Výsledková listina'!$S:$S,0),1))</f>
      </c>
      <c r="AV14" s="55">
        <f>IF(ISNA(MATCH(CONCATENATE(AU$4,$A14),'Výsledková listina'!$S:$S,0)),"",INDEX('Výsledková listina'!$T:$T,MATCH(CONCATENATE(AU$4,$A14),'Výsledková listina'!$S:$S,0),1))</f>
      </c>
      <c r="AW14" s="4"/>
      <c r="AX14" s="53">
        <f t="shared" si="9"/>
      </c>
      <c r="AY14" s="73"/>
      <c r="AZ14" s="17">
        <f>IF(ISNA(MATCH(CONCATENATE(AZ$4,$A14),'Výsledková listina'!$S:$S,0)),"",INDEX('Výsledková listina'!$C:$C,MATCH(CONCATENATE(AZ$4,$A14),'Výsledková listina'!$S:$S,0),1))</f>
      </c>
      <c r="BA14" s="55">
        <f>IF(ISNA(MATCH(CONCATENATE(AZ$4,$A14),'Výsledková listina'!$S:$S,0)),"",INDEX('Výsledková listina'!$T:$T,MATCH(CONCATENATE(AZ$4,$A14),'Výsledková listina'!$S:$S,0),1))</f>
      </c>
      <c r="BB14" s="4"/>
      <c r="BC14" s="53">
        <f t="shared" si="10"/>
      </c>
      <c r="BD14" s="73"/>
      <c r="BE14" s="17">
        <f>IF(ISNA(MATCH(CONCATENATE(BE$4,$A14),'Výsledková listina'!$S:$S,0)),"",INDEX('Výsledková listina'!$C:$C,MATCH(CONCATENATE(BE$4,$A14),'Výsledková listina'!$S:$S,0),1))</f>
      </c>
      <c r="BF14" s="55">
        <f>IF(ISNA(MATCH(CONCATENATE(BE$4,$A14),'Výsledková listina'!$S:$S,0)),"",INDEX('Výsledková listina'!$T:$T,MATCH(CONCATENATE(BE$4,$A14),'Výsledková listina'!$S:$S,0),1))</f>
      </c>
      <c r="BG14" s="4"/>
      <c r="BH14" s="53">
        <f t="shared" si="11"/>
      </c>
      <c r="BI14" s="73"/>
      <c r="BJ14" s="17">
        <f>IF(ISNA(MATCH(CONCATENATE(BJ$4,$A14),'Výsledková listina'!$S:$S,0)),"",INDEX('Výsledková listina'!$C:$C,MATCH(CONCATENATE(BJ$4,$A14),'Výsledková listina'!$S:$S,0),1))</f>
      </c>
      <c r="BK14" s="55">
        <f>IF(ISNA(MATCH(CONCATENATE(BJ$4,$A14),'Výsledková listina'!$S:$S,0)),"",INDEX('Výsledková listina'!$T:$T,MATCH(CONCATENATE(BJ$4,$A14),'Výsledková listina'!$S:$S,0),1))</f>
      </c>
      <c r="BL14" s="4"/>
      <c r="BM14" s="53">
        <f t="shared" si="12"/>
      </c>
      <c r="BN14" s="73"/>
      <c r="BO14" s="17">
        <f>IF(ISNA(MATCH(CONCATENATE(BO$4,$A14),'Výsledková listina'!$S:$S,0)),"",INDEX('Výsledková listina'!$C:$C,MATCH(CONCATENATE(BO$4,$A14),'Výsledková listina'!$S:$S,0),1))</f>
      </c>
      <c r="BP14" s="55">
        <f>IF(ISNA(MATCH(CONCATENATE(BO$4,$A14),'Výsledková listina'!$S:$S,0)),"",INDEX('Výsledková listina'!$T:$T,MATCH(CONCATENATE(BO$4,$A14),'Výsledková listina'!$S:$S,0),1))</f>
      </c>
      <c r="BQ14" s="4"/>
      <c r="BR14" s="53">
        <f t="shared" si="13"/>
      </c>
      <c r="BS14" s="73"/>
      <c r="BT14" s="17">
        <f>IF(ISNA(MATCH(CONCATENATE(BT$4,$A14),'Výsledková listina'!$S:$S,0)),"",INDEX('Výsledková listina'!$C:$C,MATCH(CONCATENATE(BT$4,$A14),'Výsledková listina'!$S:$S,0),1))</f>
      </c>
      <c r="BU14" s="55">
        <f>IF(ISNA(MATCH(CONCATENATE(BT$4,$A14),'Výsledková listina'!$S:$S,0)),"",INDEX('Výsledková listina'!$T:$T,MATCH(CONCATENATE(BT$4,$A14),'Výsledková listina'!$S:$S,0),1))</f>
      </c>
      <c r="BV14" s="4"/>
      <c r="BW14" s="53">
        <f t="shared" si="14"/>
      </c>
      <c r="BX14" s="73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5">
        <f>IF(ISNA(MATCH(CONCATENATE(B$4,$A15),'Výsledková listina'!$S:$S,0)),"",INDEX('Výsledková listina'!$T:$T,MATCH(CONCATENATE(B$4,$A15),'Výsledková listina'!$S:$S,0),1))</f>
      </c>
      <c r="D15" s="4"/>
      <c r="E15" s="53">
        <f t="shared" si="0"/>
      </c>
      <c r="F15" s="73"/>
      <c r="G15" s="17">
        <f>IF(ISNA(MATCH(CONCATENATE(G$4,$A15),'Výsledková listina'!$S:$S,0)),"",INDEX('Výsledková listina'!$C:$C,MATCH(CONCATENATE(G$4,$A15),'Výsledková listina'!$S:$S,0),1))</f>
      </c>
      <c r="H15" s="55">
        <f>IF(ISNA(MATCH(CONCATENATE(G$4,$A15),'Výsledková listina'!$S:$S,0)),"",INDEX('Výsledková listina'!$T:$T,MATCH(CONCATENATE(G$4,$A15),'Výsledková listina'!$S:$S,0),1))</f>
      </c>
      <c r="I15" s="4"/>
      <c r="J15" s="53">
        <f t="shared" si="1"/>
      </c>
      <c r="K15" s="73"/>
      <c r="L15" s="17">
        <f>IF(ISNA(MATCH(CONCATENATE(L$4,$A15),'Výsledková listina'!$S:$S,0)),"",INDEX('Výsledková listina'!$C:$C,MATCH(CONCATENATE(L$4,$A15),'Výsledková listina'!$S:$S,0),1))</f>
      </c>
      <c r="M15" s="55">
        <f>IF(ISNA(MATCH(CONCATENATE(L$4,$A15),'Výsledková listina'!$S:$S,0)),"",INDEX('Výsledková listina'!$T:$T,MATCH(CONCATENATE(L$4,$A15),'Výsledková listina'!$S:$S,0),1))</f>
      </c>
      <c r="N15" s="4"/>
      <c r="O15" s="53">
        <f t="shared" si="2"/>
      </c>
      <c r="P15" s="73"/>
      <c r="Q15" s="17">
        <f>IF(ISNA(MATCH(CONCATENATE(Q$4,$A15),'Výsledková listina'!$S:$S,0)),"",INDEX('Výsledková listina'!$C:$C,MATCH(CONCATENATE(Q$4,$A15),'Výsledková listina'!$S:$S,0),1))</f>
      </c>
      <c r="R15" s="55">
        <f>IF(ISNA(MATCH(CONCATENATE(Q$4,$A15),'Výsledková listina'!$S:$S,0)),"",INDEX('Výsledková listina'!$T:$T,MATCH(CONCATENATE(Q$4,$A15),'Výsledková listina'!$S:$S,0),1))</f>
      </c>
      <c r="S15" s="4"/>
      <c r="T15" s="53">
        <f t="shared" si="3"/>
      </c>
      <c r="U15" s="73"/>
      <c r="V15" s="17">
        <f>IF(ISNA(MATCH(CONCATENATE(V$4,$A15),'Výsledková listina'!$S:$S,0)),"",INDEX('Výsledková listina'!$C:$C,MATCH(CONCATENATE(V$4,$A15),'Výsledková listina'!$S:$S,0),1))</f>
      </c>
      <c r="W15" s="55">
        <f>IF(ISNA(MATCH(CONCATENATE(V$4,$A15),'Výsledková listina'!$S:$S,0)),"",INDEX('Výsledková listina'!$T:$T,MATCH(CONCATENATE(V$4,$A15),'Výsledková listina'!$S:$S,0),1))</f>
      </c>
      <c r="X15" s="4"/>
      <c r="Y15" s="53">
        <f t="shared" si="4"/>
      </c>
      <c r="Z15" s="73"/>
      <c r="AA15" s="17">
        <f>IF(ISNA(MATCH(CONCATENATE(AA$4,$A15),'Výsledková listina'!$S:$S,0)),"",INDEX('Výsledková listina'!$C:$C,MATCH(CONCATENATE(AA$4,$A15),'Výsledková listina'!$S:$S,0),1))</f>
      </c>
      <c r="AB15" s="55">
        <f>IF(ISNA(MATCH(CONCATENATE(AA$4,$A15),'Výsledková listina'!$S:$S,0)),"",INDEX('Výsledková listina'!$T:$T,MATCH(CONCATENATE(AA$4,$A15),'Výsledková listina'!$S:$S,0),1))</f>
      </c>
      <c r="AC15" s="4"/>
      <c r="AD15" s="53">
        <f t="shared" si="5"/>
      </c>
      <c r="AE15" s="73"/>
      <c r="AF15" s="17">
        <f>IF(ISNA(MATCH(CONCATENATE(AF$4,$A15),'Výsledková listina'!$S:$S,0)),"",INDEX('Výsledková listina'!$C:$C,MATCH(CONCATENATE(AF$4,$A15),'Výsledková listina'!$S:$S,0),1))</f>
      </c>
      <c r="AG15" s="55">
        <f>IF(ISNA(MATCH(CONCATENATE(AF$4,$A15),'Výsledková listina'!$S:$S,0)),"",INDEX('Výsledková listina'!$T:$T,MATCH(CONCATENATE(AF$4,$A15),'Výsledková listina'!$S:$S,0),1))</f>
      </c>
      <c r="AH15" s="4"/>
      <c r="AI15" s="53">
        <f t="shared" si="6"/>
      </c>
      <c r="AJ15" s="73"/>
      <c r="AK15" s="17">
        <f>IF(ISNA(MATCH(CONCATENATE(AK$4,$A15),'Výsledková listina'!$S:$S,0)),"",INDEX('Výsledková listina'!$C:$C,MATCH(CONCATENATE(AK$4,$A15),'Výsledková listina'!$S:$S,0),1))</f>
      </c>
      <c r="AL15" s="55">
        <f>IF(ISNA(MATCH(CONCATENATE(AK$4,$A15),'Výsledková listina'!$S:$S,0)),"",INDEX('Výsledková listina'!$T:$T,MATCH(CONCATENATE(AK$4,$A15),'Výsledková listina'!$S:$S,0),1))</f>
      </c>
      <c r="AM15" s="4"/>
      <c r="AN15" s="53">
        <f t="shared" si="7"/>
      </c>
      <c r="AO15" s="73"/>
      <c r="AP15" s="17">
        <f>IF(ISNA(MATCH(CONCATENATE(AP$4,$A15),'Výsledková listina'!$S:$S,0)),"",INDEX('Výsledková listina'!$C:$C,MATCH(CONCATENATE(AP$4,$A15),'Výsledková listina'!$S:$S,0),1))</f>
      </c>
      <c r="AQ15" s="55">
        <f>IF(ISNA(MATCH(CONCATENATE(AP$4,$A15),'Výsledková listina'!$S:$S,0)),"",INDEX('Výsledková listina'!$T:$T,MATCH(CONCATENATE(AP$4,$A15),'Výsledková listina'!$S:$S,0),1))</f>
      </c>
      <c r="AR15" s="4"/>
      <c r="AS15" s="53">
        <f t="shared" si="8"/>
      </c>
      <c r="AT15" s="73"/>
      <c r="AU15" s="17">
        <f>IF(ISNA(MATCH(CONCATENATE(AU$4,$A15),'Výsledková listina'!$S:$S,0)),"",INDEX('Výsledková listina'!$C:$C,MATCH(CONCATENATE(AU$4,$A15),'Výsledková listina'!$S:$S,0),1))</f>
      </c>
      <c r="AV15" s="55">
        <f>IF(ISNA(MATCH(CONCATENATE(AU$4,$A15),'Výsledková listina'!$S:$S,0)),"",INDEX('Výsledková listina'!$T:$T,MATCH(CONCATENATE(AU$4,$A15),'Výsledková listina'!$S:$S,0),1))</f>
      </c>
      <c r="AW15" s="4"/>
      <c r="AX15" s="53">
        <f t="shared" si="9"/>
      </c>
      <c r="AY15" s="73"/>
      <c r="AZ15" s="17">
        <f>IF(ISNA(MATCH(CONCATENATE(AZ$4,$A15),'Výsledková listina'!$S:$S,0)),"",INDEX('Výsledková listina'!$C:$C,MATCH(CONCATENATE(AZ$4,$A15),'Výsledková listina'!$S:$S,0),1))</f>
      </c>
      <c r="BA15" s="55">
        <f>IF(ISNA(MATCH(CONCATENATE(AZ$4,$A15),'Výsledková listina'!$S:$S,0)),"",INDEX('Výsledková listina'!$T:$T,MATCH(CONCATENATE(AZ$4,$A15),'Výsledková listina'!$S:$S,0),1))</f>
      </c>
      <c r="BB15" s="4"/>
      <c r="BC15" s="53">
        <f t="shared" si="10"/>
      </c>
      <c r="BD15" s="73"/>
      <c r="BE15" s="17">
        <f>IF(ISNA(MATCH(CONCATENATE(BE$4,$A15),'Výsledková listina'!$S:$S,0)),"",INDEX('Výsledková listina'!$C:$C,MATCH(CONCATENATE(BE$4,$A15),'Výsledková listina'!$S:$S,0),1))</f>
      </c>
      <c r="BF15" s="55">
        <f>IF(ISNA(MATCH(CONCATENATE(BE$4,$A15),'Výsledková listina'!$S:$S,0)),"",INDEX('Výsledková listina'!$T:$T,MATCH(CONCATENATE(BE$4,$A15),'Výsledková listina'!$S:$S,0),1))</f>
      </c>
      <c r="BG15" s="4"/>
      <c r="BH15" s="53">
        <f t="shared" si="11"/>
      </c>
      <c r="BI15" s="73"/>
      <c r="BJ15" s="17">
        <f>IF(ISNA(MATCH(CONCATENATE(BJ$4,$A15),'Výsledková listina'!$S:$S,0)),"",INDEX('Výsledková listina'!$C:$C,MATCH(CONCATENATE(BJ$4,$A15),'Výsledková listina'!$S:$S,0),1))</f>
      </c>
      <c r="BK15" s="55">
        <f>IF(ISNA(MATCH(CONCATENATE(BJ$4,$A15),'Výsledková listina'!$S:$S,0)),"",INDEX('Výsledková listina'!$T:$T,MATCH(CONCATENATE(BJ$4,$A15),'Výsledková listina'!$S:$S,0),1))</f>
      </c>
      <c r="BL15" s="4"/>
      <c r="BM15" s="53">
        <f t="shared" si="12"/>
      </c>
      <c r="BN15" s="73"/>
      <c r="BO15" s="17">
        <f>IF(ISNA(MATCH(CONCATENATE(BO$4,$A15),'Výsledková listina'!$S:$S,0)),"",INDEX('Výsledková listina'!$C:$C,MATCH(CONCATENATE(BO$4,$A15),'Výsledková listina'!$S:$S,0),1))</f>
      </c>
      <c r="BP15" s="55">
        <f>IF(ISNA(MATCH(CONCATENATE(BO$4,$A15),'Výsledková listina'!$S:$S,0)),"",INDEX('Výsledková listina'!$T:$T,MATCH(CONCATENATE(BO$4,$A15),'Výsledková listina'!$S:$S,0),1))</f>
      </c>
      <c r="BQ15" s="4"/>
      <c r="BR15" s="53">
        <f t="shared" si="13"/>
      </c>
      <c r="BS15" s="73"/>
      <c r="BT15" s="17">
        <f>IF(ISNA(MATCH(CONCATENATE(BT$4,$A15),'Výsledková listina'!$S:$S,0)),"",INDEX('Výsledková listina'!$C:$C,MATCH(CONCATENATE(BT$4,$A15),'Výsledková listina'!$S:$S,0),1))</f>
      </c>
      <c r="BU15" s="55">
        <f>IF(ISNA(MATCH(CONCATENATE(BT$4,$A15),'Výsledková listina'!$S:$S,0)),"",INDEX('Výsledková listina'!$T:$T,MATCH(CONCATENATE(BT$4,$A15),'Výsledková listina'!$S:$S,0),1))</f>
      </c>
      <c r="BV15" s="4"/>
      <c r="BW15" s="53">
        <f t="shared" si="14"/>
      </c>
      <c r="BX15" s="73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5">
        <f>IF(ISNA(MATCH(CONCATENATE(B$4,$A16),'Výsledková listina'!$S:$S,0)),"",INDEX('Výsledková listina'!$T:$T,MATCH(CONCATENATE(B$4,$A16),'Výsledková listina'!$S:$S,0),1))</f>
      </c>
      <c r="D16" s="4"/>
      <c r="E16" s="53">
        <f t="shared" si="0"/>
      </c>
      <c r="F16" s="73"/>
      <c r="G16" s="17">
        <f>IF(ISNA(MATCH(CONCATENATE(G$4,$A16),'Výsledková listina'!$S:$S,0)),"",INDEX('Výsledková listina'!$C:$C,MATCH(CONCATENATE(G$4,$A16),'Výsledková listina'!$S:$S,0),1))</f>
      </c>
      <c r="H16" s="55">
        <f>IF(ISNA(MATCH(CONCATENATE(G$4,$A16),'Výsledková listina'!$S:$S,0)),"",INDEX('Výsledková listina'!$T:$T,MATCH(CONCATENATE(G$4,$A16),'Výsledková listina'!$S:$S,0),1))</f>
      </c>
      <c r="I16" s="4"/>
      <c r="J16" s="53">
        <f t="shared" si="1"/>
      </c>
      <c r="K16" s="73"/>
      <c r="L16" s="17">
        <f>IF(ISNA(MATCH(CONCATENATE(L$4,$A16),'Výsledková listina'!$S:$S,0)),"",INDEX('Výsledková listina'!$C:$C,MATCH(CONCATENATE(L$4,$A16),'Výsledková listina'!$S:$S,0),1))</f>
      </c>
      <c r="M16" s="55">
        <f>IF(ISNA(MATCH(CONCATENATE(L$4,$A16),'Výsledková listina'!$S:$S,0)),"",INDEX('Výsledková listina'!$T:$T,MATCH(CONCATENATE(L$4,$A16),'Výsledková listina'!$S:$S,0),1))</f>
      </c>
      <c r="N16" s="4"/>
      <c r="O16" s="53">
        <f t="shared" si="2"/>
      </c>
      <c r="P16" s="73"/>
      <c r="Q16" s="17">
        <f>IF(ISNA(MATCH(CONCATENATE(Q$4,$A16),'Výsledková listina'!$S:$S,0)),"",INDEX('Výsledková listina'!$C:$C,MATCH(CONCATENATE(Q$4,$A16),'Výsledková listina'!$S:$S,0),1))</f>
      </c>
      <c r="R16" s="55">
        <f>IF(ISNA(MATCH(CONCATENATE(Q$4,$A16),'Výsledková listina'!$S:$S,0)),"",INDEX('Výsledková listina'!$T:$T,MATCH(CONCATENATE(Q$4,$A16),'Výsledková listina'!$S:$S,0),1))</f>
      </c>
      <c r="S16" s="4"/>
      <c r="T16" s="53">
        <f t="shared" si="3"/>
      </c>
      <c r="U16" s="73"/>
      <c r="V16" s="17">
        <f>IF(ISNA(MATCH(CONCATENATE(V$4,$A16),'Výsledková listina'!$S:$S,0)),"",INDEX('Výsledková listina'!$C:$C,MATCH(CONCATENATE(V$4,$A16),'Výsledková listina'!$S:$S,0),1))</f>
      </c>
      <c r="W16" s="55">
        <f>IF(ISNA(MATCH(CONCATENATE(V$4,$A16),'Výsledková listina'!$S:$S,0)),"",INDEX('Výsledková listina'!$T:$T,MATCH(CONCATENATE(V$4,$A16),'Výsledková listina'!$S:$S,0),1))</f>
      </c>
      <c r="X16" s="4"/>
      <c r="Y16" s="53">
        <f t="shared" si="4"/>
      </c>
      <c r="Z16" s="73"/>
      <c r="AA16" s="17">
        <f>IF(ISNA(MATCH(CONCATENATE(AA$4,$A16),'Výsledková listina'!$S:$S,0)),"",INDEX('Výsledková listina'!$C:$C,MATCH(CONCATENATE(AA$4,$A16),'Výsledková listina'!$S:$S,0),1))</f>
      </c>
      <c r="AB16" s="55">
        <f>IF(ISNA(MATCH(CONCATENATE(AA$4,$A16),'Výsledková listina'!$S:$S,0)),"",INDEX('Výsledková listina'!$T:$T,MATCH(CONCATENATE(AA$4,$A16),'Výsledková listina'!$S:$S,0),1))</f>
      </c>
      <c r="AC16" s="4"/>
      <c r="AD16" s="53">
        <f t="shared" si="5"/>
      </c>
      <c r="AE16" s="73"/>
      <c r="AF16" s="17">
        <f>IF(ISNA(MATCH(CONCATENATE(AF$4,$A16),'Výsledková listina'!$S:$S,0)),"",INDEX('Výsledková listina'!$C:$C,MATCH(CONCATENATE(AF$4,$A16),'Výsledková listina'!$S:$S,0),1))</f>
      </c>
      <c r="AG16" s="55">
        <f>IF(ISNA(MATCH(CONCATENATE(AF$4,$A16),'Výsledková listina'!$S:$S,0)),"",INDEX('Výsledková listina'!$T:$T,MATCH(CONCATENATE(AF$4,$A16),'Výsledková listina'!$S:$S,0),1))</f>
      </c>
      <c r="AH16" s="4"/>
      <c r="AI16" s="53">
        <f t="shared" si="6"/>
      </c>
      <c r="AJ16" s="73"/>
      <c r="AK16" s="17">
        <f>IF(ISNA(MATCH(CONCATENATE(AK$4,$A16),'Výsledková listina'!$S:$S,0)),"",INDEX('Výsledková listina'!$C:$C,MATCH(CONCATENATE(AK$4,$A16),'Výsledková listina'!$S:$S,0),1))</f>
      </c>
      <c r="AL16" s="55">
        <f>IF(ISNA(MATCH(CONCATENATE(AK$4,$A16),'Výsledková listina'!$S:$S,0)),"",INDEX('Výsledková listina'!$T:$T,MATCH(CONCATENATE(AK$4,$A16),'Výsledková listina'!$S:$S,0),1))</f>
      </c>
      <c r="AM16" s="4"/>
      <c r="AN16" s="53">
        <f t="shared" si="7"/>
      </c>
      <c r="AO16" s="73"/>
      <c r="AP16" s="17">
        <f>IF(ISNA(MATCH(CONCATENATE(AP$4,$A16),'Výsledková listina'!$S:$S,0)),"",INDEX('Výsledková listina'!$C:$C,MATCH(CONCATENATE(AP$4,$A16),'Výsledková listina'!$S:$S,0),1))</f>
      </c>
      <c r="AQ16" s="55">
        <f>IF(ISNA(MATCH(CONCATENATE(AP$4,$A16),'Výsledková listina'!$S:$S,0)),"",INDEX('Výsledková listina'!$T:$T,MATCH(CONCATENATE(AP$4,$A16),'Výsledková listina'!$S:$S,0),1))</f>
      </c>
      <c r="AR16" s="4"/>
      <c r="AS16" s="53">
        <f t="shared" si="8"/>
      </c>
      <c r="AT16" s="73"/>
      <c r="AU16" s="17">
        <f>IF(ISNA(MATCH(CONCATENATE(AU$4,$A16),'Výsledková listina'!$S:$S,0)),"",INDEX('Výsledková listina'!$C:$C,MATCH(CONCATENATE(AU$4,$A16),'Výsledková listina'!$S:$S,0),1))</f>
      </c>
      <c r="AV16" s="55">
        <f>IF(ISNA(MATCH(CONCATENATE(AU$4,$A16),'Výsledková listina'!$S:$S,0)),"",INDEX('Výsledková listina'!$T:$T,MATCH(CONCATENATE(AU$4,$A16),'Výsledková listina'!$S:$S,0),1))</f>
      </c>
      <c r="AW16" s="4"/>
      <c r="AX16" s="53">
        <f t="shared" si="9"/>
      </c>
      <c r="AY16" s="73"/>
      <c r="AZ16" s="17">
        <f>IF(ISNA(MATCH(CONCATENATE(AZ$4,$A16),'Výsledková listina'!$S:$S,0)),"",INDEX('Výsledková listina'!$C:$C,MATCH(CONCATENATE(AZ$4,$A16),'Výsledková listina'!$S:$S,0),1))</f>
      </c>
      <c r="BA16" s="55">
        <f>IF(ISNA(MATCH(CONCATENATE(AZ$4,$A16),'Výsledková listina'!$S:$S,0)),"",INDEX('Výsledková listina'!$T:$T,MATCH(CONCATENATE(AZ$4,$A16),'Výsledková listina'!$S:$S,0),1))</f>
      </c>
      <c r="BB16" s="4"/>
      <c r="BC16" s="53">
        <f t="shared" si="10"/>
      </c>
      <c r="BD16" s="73"/>
      <c r="BE16" s="17">
        <f>IF(ISNA(MATCH(CONCATENATE(BE$4,$A16),'Výsledková listina'!$S:$S,0)),"",INDEX('Výsledková listina'!$C:$C,MATCH(CONCATENATE(BE$4,$A16),'Výsledková listina'!$S:$S,0),1))</f>
      </c>
      <c r="BF16" s="55">
        <f>IF(ISNA(MATCH(CONCATENATE(BE$4,$A16),'Výsledková listina'!$S:$S,0)),"",INDEX('Výsledková listina'!$T:$T,MATCH(CONCATENATE(BE$4,$A16),'Výsledková listina'!$S:$S,0),1))</f>
      </c>
      <c r="BG16" s="4"/>
      <c r="BH16" s="53">
        <f t="shared" si="11"/>
      </c>
      <c r="BI16" s="73"/>
      <c r="BJ16" s="17">
        <f>IF(ISNA(MATCH(CONCATENATE(BJ$4,$A16),'Výsledková listina'!$S:$S,0)),"",INDEX('Výsledková listina'!$C:$C,MATCH(CONCATENATE(BJ$4,$A16),'Výsledková listina'!$S:$S,0),1))</f>
      </c>
      <c r="BK16" s="55">
        <f>IF(ISNA(MATCH(CONCATENATE(BJ$4,$A16),'Výsledková listina'!$S:$S,0)),"",INDEX('Výsledková listina'!$T:$T,MATCH(CONCATENATE(BJ$4,$A16),'Výsledková listina'!$S:$S,0),1))</f>
      </c>
      <c r="BL16" s="4"/>
      <c r="BM16" s="53">
        <f t="shared" si="12"/>
      </c>
      <c r="BN16" s="73"/>
      <c r="BO16" s="17">
        <f>IF(ISNA(MATCH(CONCATENATE(BO$4,$A16),'Výsledková listina'!$S:$S,0)),"",INDEX('Výsledková listina'!$C:$C,MATCH(CONCATENATE(BO$4,$A16),'Výsledková listina'!$S:$S,0),1))</f>
      </c>
      <c r="BP16" s="55">
        <f>IF(ISNA(MATCH(CONCATENATE(BO$4,$A16),'Výsledková listina'!$S:$S,0)),"",INDEX('Výsledková listina'!$T:$T,MATCH(CONCATENATE(BO$4,$A16),'Výsledková listina'!$S:$S,0),1))</f>
      </c>
      <c r="BQ16" s="4"/>
      <c r="BR16" s="53">
        <f t="shared" si="13"/>
      </c>
      <c r="BS16" s="73"/>
      <c r="BT16" s="17">
        <f>IF(ISNA(MATCH(CONCATENATE(BT$4,$A16),'Výsledková listina'!$S:$S,0)),"",INDEX('Výsledková listina'!$C:$C,MATCH(CONCATENATE(BT$4,$A16),'Výsledková listina'!$S:$S,0),1))</f>
      </c>
      <c r="BU16" s="55">
        <f>IF(ISNA(MATCH(CONCATENATE(BT$4,$A16),'Výsledková listina'!$S:$S,0)),"",INDEX('Výsledková listina'!$T:$T,MATCH(CONCATENATE(BT$4,$A16),'Výsledková listina'!$S:$S,0),1))</f>
      </c>
      <c r="BV16" s="4"/>
      <c r="BW16" s="53">
        <f t="shared" si="14"/>
      </c>
      <c r="BX16" s="73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5">
        <f>IF(ISNA(MATCH(CONCATENATE(B$4,$A17),'Výsledková listina'!$S:$S,0)),"",INDEX('Výsledková listina'!$T:$T,MATCH(CONCATENATE(B$4,$A17),'Výsledková listina'!$S:$S,0),1))</f>
      </c>
      <c r="D17" s="4"/>
      <c r="E17" s="53">
        <f t="shared" si="0"/>
      </c>
      <c r="F17" s="73"/>
      <c r="G17" s="17">
        <f>IF(ISNA(MATCH(CONCATENATE(G$4,$A17),'Výsledková listina'!$S:$S,0)),"",INDEX('Výsledková listina'!$C:$C,MATCH(CONCATENATE(G$4,$A17),'Výsledková listina'!$S:$S,0),1))</f>
      </c>
      <c r="H17" s="55">
        <f>IF(ISNA(MATCH(CONCATENATE(G$4,$A17),'Výsledková listina'!$S:$S,0)),"",INDEX('Výsledková listina'!$T:$T,MATCH(CONCATENATE(G$4,$A17),'Výsledková listina'!$S:$S,0),1))</f>
      </c>
      <c r="I17" s="4"/>
      <c r="J17" s="53">
        <f t="shared" si="1"/>
      </c>
      <c r="K17" s="73"/>
      <c r="L17" s="17">
        <f>IF(ISNA(MATCH(CONCATENATE(L$4,$A17),'Výsledková listina'!$S:$S,0)),"",INDEX('Výsledková listina'!$C:$C,MATCH(CONCATENATE(L$4,$A17),'Výsledková listina'!$S:$S,0),1))</f>
      </c>
      <c r="M17" s="55">
        <f>IF(ISNA(MATCH(CONCATENATE(L$4,$A17),'Výsledková listina'!$S:$S,0)),"",INDEX('Výsledková listina'!$T:$T,MATCH(CONCATENATE(L$4,$A17),'Výsledková listina'!$S:$S,0),1))</f>
      </c>
      <c r="N17" s="4"/>
      <c r="O17" s="53">
        <f t="shared" si="2"/>
      </c>
      <c r="P17" s="73"/>
      <c r="Q17" s="17">
        <f>IF(ISNA(MATCH(CONCATENATE(Q$4,$A17),'Výsledková listina'!$S:$S,0)),"",INDEX('Výsledková listina'!$C:$C,MATCH(CONCATENATE(Q$4,$A17),'Výsledková listina'!$S:$S,0),1))</f>
      </c>
      <c r="R17" s="55">
        <f>IF(ISNA(MATCH(CONCATENATE(Q$4,$A17),'Výsledková listina'!$S:$S,0)),"",INDEX('Výsledková listina'!$T:$T,MATCH(CONCATENATE(Q$4,$A17),'Výsledková listina'!$S:$S,0),1))</f>
      </c>
      <c r="S17" s="4"/>
      <c r="T17" s="53">
        <f t="shared" si="3"/>
      </c>
      <c r="U17" s="73"/>
      <c r="V17" s="17">
        <f>IF(ISNA(MATCH(CONCATENATE(V$4,$A17),'Výsledková listina'!$S:$S,0)),"",INDEX('Výsledková listina'!$C:$C,MATCH(CONCATENATE(V$4,$A17),'Výsledková listina'!$S:$S,0),1))</f>
      </c>
      <c r="W17" s="55">
        <f>IF(ISNA(MATCH(CONCATENATE(V$4,$A17),'Výsledková listina'!$S:$S,0)),"",INDEX('Výsledková listina'!$T:$T,MATCH(CONCATENATE(V$4,$A17),'Výsledková listina'!$S:$S,0),1))</f>
      </c>
      <c r="X17" s="4"/>
      <c r="Y17" s="53">
        <f t="shared" si="4"/>
      </c>
      <c r="Z17" s="73"/>
      <c r="AA17" s="17">
        <f>IF(ISNA(MATCH(CONCATENATE(AA$4,$A17),'Výsledková listina'!$S:$S,0)),"",INDEX('Výsledková listina'!$C:$C,MATCH(CONCATENATE(AA$4,$A17),'Výsledková listina'!$S:$S,0),1))</f>
      </c>
      <c r="AB17" s="55">
        <f>IF(ISNA(MATCH(CONCATENATE(AA$4,$A17),'Výsledková listina'!$S:$S,0)),"",INDEX('Výsledková listina'!$T:$T,MATCH(CONCATENATE(AA$4,$A17),'Výsledková listina'!$S:$S,0),1))</f>
      </c>
      <c r="AC17" s="4"/>
      <c r="AD17" s="53">
        <f t="shared" si="5"/>
      </c>
      <c r="AE17" s="73"/>
      <c r="AF17" s="17">
        <f>IF(ISNA(MATCH(CONCATENATE(AF$4,$A17),'Výsledková listina'!$S:$S,0)),"",INDEX('Výsledková listina'!$C:$C,MATCH(CONCATENATE(AF$4,$A17),'Výsledková listina'!$S:$S,0),1))</f>
      </c>
      <c r="AG17" s="55">
        <f>IF(ISNA(MATCH(CONCATENATE(AF$4,$A17),'Výsledková listina'!$S:$S,0)),"",INDEX('Výsledková listina'!$T:$T,MATCH(CONCATENATE(AF$4,$A17),'Výsledková listina'!$S:$S,0),1))</f>
      </c>
      <c r="AH17" s="4"/>
      <c r="AI17" s="53">
        <f t="shared" si="6"/>
      </c>
      <c r="AJ17" s="73"/>
      <c r="AK17" s="17">
        <f>IF(ISNA(MATCH(CONCATENATE(AK$4,$A17),'Výsledková listina'!$S:$S,0)),"",INDEX('Výsledková listina'!$C:$C,MATCH(CONCATENATE(AK$4,$A17),'Výsledková listina'!$S:$S,0),1))</f>
      </c>
      <c r="AL17" s="55">
        <f>IF(ISNA(MATCH(CONCATENATE(AK$4,$A17),'Výsledková listina'!$S:$S,0)),"",INDEX('Výsledková listina'!$T:$T,MATCH(CONCATENATE(AK$4,$A17),'Výsledková listina'!$S:$S,0),1))</f>
      </c>
      <c r="AM17" s="4"/>
      <c r="AN17" s="53">
        <f t="shared" si="7"/>
      </c>
      <c r="AO17" s="73"/>
      <c r="AP17" s="17">
        <f>IF(ISNA(MATCH(CONCATENATE(AP$4,$A17),'Výsledková listina'!$S:$S,0)),"",INDEX('Výsledková listina'!$C:$C,MATCH(CONCATENATE(AP$4,$A17),'Výsledková listina'!$S:$S,0),1))</f>
      </c>
      <c r="AQ17" s="55">
        <f>IF(ISNA(MATCH(CONCATENATE(AP$4,$A17),'Výsledková listina'!$S:$S,0)),"",INDEX('Výsledková listina'!$T:$T,MATCH(CONCATENATE(AP$4,$A17),'Výsledková listina'!$S:$S,0),1))</f>
      </c>
      <c r="AR17" s="4"/>
      <c r="AS17" s="53">
        <f t="shared" si="8"/>
      </c>
      <c r="AT17" s="73"/>
      <c r="AU17" s="17">
        <f>IF(ISNA(MATCH(CONCATENATE(AU$4,$A17),'Výsledková listina'!$S:$S,0)),"",INDEX('Výsledková listina'!$C:$C,MATCH(CONCATENATE(AU$4,$A17),'Výsledková listina'!$S:$S,0),1))</f>
      </c>
      <c r="AV17" s="55">
        <f>IF(ISNA(MATCH(CONCATENATE(AU$4,$A17),'Výsledková listina'!$S:$S,0)),"",INDEX('Výsledková listina'!$T:$T,MATCH(CONCATENATE(AU$4,$A17),'Výsledková listina'!$S:$S,0),1))</f>
      </c>
      <c r="AW17" s="4"/>
      <c r="AX17" s="53">
        <f t="shared" si="9"/>
      </c>
      <c r="AY17" s="73"/>
      <c r="AZ17" s="17">
        <f>IF(ISNA(MATCH(CONCATENATE(AZ$4,$A17),'Výsledková listina'!$S:$S,0)),"",INDEX('Výsledková listina'!$C:$C,MATCH(CONCATENATE(AZ$4,$A17),'Výsledková listina'!$S:$S,0),1))</f>
      </c>
      <c r="BA17" s="55">
        <f>IF(ISNA(MATCH(CONCATENATE(AZ$4,$A17),'Výsledková listina'!$S:$S,0)),"",INDEX('Výsledková listina'!$T:$T,MATCH(CONCATENATE(AZ$4,$A17),'Výsledková listina'!$S:$S,0),1))</f>
      </c>
      <c r="BB17" s="4"/>
      <c r="BC17" s="53">
        <f t="shared" si="10"/>
      </c>
      <c r="BD17" s="73"/>
      <c r="BE17" s="17">
        <f>IF(ISNA(MATCH(CONCATENATE(BE$4,$A17),'Výsledková listina'!$S:$S,0)),"",INDEX('Výsledková listina'!$C:$C,MATCH(CONCATENATE(BE$4,$A17),'Výsledková listina'!$S:$S,0),1))</f>
      </c>
      <c r="BF17" s="55">
        <f>IF(ISNA(MATCH(CONCATENATE(BE$4,$A17),'Výsledková listina'!$S:$S,0)),"",INDEX('Výsledková listina'!$T:$T,MATCH(CONCATENATE(BE$4,$A17),'Výsledková listina'!$S:$S,0),1))</f>
      </c>
      <c r="BG17" s="4"/>
      <c r="BH17" s="53">
        <f t="shared" si="11"/>
      </c>
      <c r="BI17" s="73"/>
      <c r="BJ17" s="17">
        <f>IF(ISNA(MATCH(CONCATENATE(BJ$4,$A17),'Výsledková listina'!$S:$S,0)),"",INDEX('Výsledková listina'!$C:$C,MATCH(CONCATENATE(BJ$4,$A17),'Výsledková listina'!$S:$S,0),1))</f>
      </c>
      <c r="BK17" s="55">
        <f>IF(ISNA(MATCH(CONCATENATE(BJ$4,$A17),'Výsledková listina'!$S:$S,0)),"",INDEX('Výsledková listina'!$T:$T,MATCH(CONCATENATE(BJ$4,$A17),'Výsledková listina'!$S:$S,0),1))</f>
      </c>
      <c r="BL17" s="4"/>
      <c r="BM17" s="53">
        <f t="shared" si="12"/>
      </c>
      <c r="BN17" s="73"/>
      <c r="BO17" s="17">
        <f>IF(ISNA(MATCH(CONCATENATE(BO$4,$A17),'Výsledková listina'!$S:$S,0)),"",INDEX('Výsledková listina'!$C:$C,MATCH(CONCATENATE(BO$4,$A17),'Výsledková listina'!$S:$S,0),1))</f>
      </c>
      <c r="BP17" s="55">
        <f>IF(ISNA(MATCH(CONCATENATE(BO$4,$A17),'Výsledková listina'!$S:$S,0)),"",INDEX('Výsledková listina'!$T:$T,MATCH(CONCATENATE(BO$4,$A17),'Výsledková listina'!$S:$S,0),1))</f>
      </c>
      <c r="BQ17" s="4"/>
      <c r="BR17" s="53">
        <f t="shared" si="13"/>
      </c>
      <c r="BS17" s="73"/>
      <c r="BT17" s="17">
        <f>IF(ISNA(MATCH(CONCATENATE(BT$4,$A17),'Výsledková listina'!$S:$S,0)),"",INDEX('Výsledková listina'!$C:$C,MATCH(CONCATENATE(BT$4,$A17),'Výsledková listina'!$S:$S,0),1))</f>
      </c>
      <c r="BU17" s="55">
        <f>IF(ISNA(MATCH(CONCATENATE(BT$4,$A17),'Výsledková listina'!$S:$S,0)),"",INDEX('Výsledková listina'!$T:$T,MATCH(CONCATENATE(BT$4,$A17),'Výsledková listina'!$S:$S,0),1))</f>
      </c>
      <c r="BV17" s="4"/>
      <c r="BW17" s="53">
        <f t="shared" si="14"/>
      </c>
      <c r="BX17" s="73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5">
        <f>IF(ISNA(MATCH(CONCATENATE(B$4,$A18),'Výsledková listina'!$S:$S,0)),"",INDEX('Výsledková listina'!$T:$T,MATCH(CONCATENATE(B$4,$A18),'Výsledková listina'!$S:$S,0),1))</f>
      </c>
      <c r="D18" s="4"/>
      <c r="E18" s="53">
        <f t="shared" si="0"/>
      </c>
      <c r="F18" s="73"/>
      <c r="G18" s="17">
        <f>IF(ISNA(MATCH(CONCATENATE(G$4,$A18),'Výsledková listina'!$S:$S,0)),"",INDEX('Výsledková listina'!$C:$C,MATCH(CONCATENATE(G$4,$A18),'Výsledková listina'!$S:$S,0),1))</f>
      </c>
      <c r="H18" s="55">
        <f>IF(ISNA(MATCH(CONCATENATE(G$4,$A18),'Výsledková listina'!$S:$S,0)),"",INDEX('Výsledková listina'!$T:$T,MATCH(CONCATENATE(G$4,$A18),'Výsledková listina'!$S:$S,0),1))</f>
      </c>
      <c r="I18" s="4"/>
      <c r="J18" s="53">
        <f t="shared" si="1"/>
      </c>
      <c r="K18" s="73"/>
      <c r="L18" s="17">
        <f>IF(ISNA(MATCH(CONCATENATE(L$4,$A18),'Výsledková listina'!$S:$S,0)),"",INDEX('Výsledková listina'!$C:$C,MATCH(CONCATENATE(L$4,$A18),'Výsledková listina'!$S:$S,0),1))</f>
      </c>
      <c r="M18" s="55">
        <f>IF(ISNA(MATCH(CONCATENATE(L$4,$A18),'Výsledková listina'!$S:$S,0)),"",INDEX('Výsledková listina'!$T:$T,MATCH(CONCATENATE(L$4,$A18),'Výsledková listina'!$S:$S,0),1))</f>
      </c>
      <c r="N18" s="4"/>
      <c r="O18" s="53">
        <f t="shared" si="2"/>
      </c>
      <c r="P18" s="73"/>
      <c r="Q18" s="17">
        <f>IF(ISNA(MATCH(CONCATENATE(Q$4,$A18),'Výsledková listina'!$S:$S,0)),"",INDEX('Výsledková listina'!$C:$C,MATCH(CONCATENATE(Q$4,$A18),'Výsledková listina'!$S:$S,0),1))</f>
      </c>
      <c r="R18" s="55">
        <f>IF(ISNA(MATCH(CONCATENATE(Q$4,$A18),'Výsledková listina'!$S:$S,0)),"",INDEX('Výsledková listina'!$T:$T,MATCH(CONCATENATE(Q$4,$A18),'Výsledková listina'!$S:$S,0),1))</f>
      </c>
      <c r="S18" s="4"/>
      <c r="T18" s="53">
        <f t="shared" si="3"/>
      </c>
      <c r="U18" s="73"/>
      <c r="V18" s="17">
        <f>IF(ISNA(MATCH(CONCATENATE(V$4,$A18),'Výsledková listina'!$S:$S,0)),"",INDEX('Výsledková listina'!$C:$C,MATCH(CONCATENATE(V$4,$A18),'Výsledková listina'!$S:$S,0),1))</f>
      </c>
      <c r="W18" s="55">
        <f>IF(ISNA(MATCH(CONCATENATE(V$4,$A18),'Výsledková listina'!$S:$S,0)),"",INDEX('Výsledková listina'!$T:$T,MATCH(CONCATENATE(V$4,$A18),'Výsledková listina'!$S:$S,0),1))</f>
      </c>
      <c r="X18" s="4"/>
      <c r="Y18" s="53">
        <f t="shared" si="4"/>
      </c>
      <c r="Z18" s="73"/>
      <c r="AA18" s="17">
        <f>IF(ISNA(MATCH(CONCATENATE(AA$4,$A18),'Výsledková listina'!$S:$S,0)),"",INDEX('Výsledková listina'!$C:$C,MATCH(CONCATENATE(AA$4,$A18),'Výsledková listina'!$S:$S,0),1))</f>
      </c>
      <c r="AB18" s="55">
        <f>IF(ISNA(MATCH(CONCATENATE(AA$4,$A18),'Výsledková listina'!$S:$S,0)),"",INDEX('Výsledková listina'!$T:$T,MATCH(CONCATENATE(AA$4,$A18),'Výsledková listina'!$S:$S,0),1))</f>
      </c>
      <c r="AC18" s="4"/>
      <c r="AD18" s="53">
        <f t="shared" si="5"/>
      </c>
      <c r="AE18" s="73"/>
      <c r="AF18" s="17">
        <f>IF(ISNA(MATCH(CONCATENATE(AF$4,$A18),'Výsledková listina'!$S:$S,0)),"",INDEX('Výsledková listina'!$C:$C,MATCH(CONCATENATE(AF$4,$A18),'Výsledková listina'!$S:$S,0),1))</f>
      </c>
      <c r="AG18" s="55">
        <f>IF(ISNA(MATCH(CONCATENATE(AF$4,$A18),'Výsledková listina'!$S:$S,0)),"",INDEX('Výsledková listina'!$T:$T,MATCH(CONCATENATE(AF$4,$A18),'Výsledková listina'!$S:$S,0),1))</f>
      </c>
      <c r="AH18" s="4"/>
      <c r="AI18" s="53">
        <f t="shared" si="6"/>
      </c>
      <c r="AJ18" s="73"/>
      <c r="AK18" s="17">
        <f>IF(ISNA(MATCH(CONCATENATE(AK$4,$A18),'Výsledková listina'!$S:$S,0)),"",INDEX('Výsledková listina'!$C:$C,MATCH(CONCATENATE(AK$4,$A18),'Výsledková listina'!$S:$S,0),1))</f>
      </c>
      <c r="AL18" s="55">
        <f>IF(ISNA(MATCH(CONCATENATE(AK$4,$A18),'Výsledková listina'!$S:$S,0)),"",INDEX('Výsledková listina'!$T:$T,MATCH(CONCATENATE(AK$4,$A18),'Výsledková listina'!$S:$S,0),1))</f>
      </c>
      <c r="AM18" s="4"/>
      <c r="AN18" s="53">
        <f t="shared" si="7"/>
      </c>
      <c r="AO18" s="73"/>
      <c r="AP18" s="17">
        <f>IF(ISNA(MATCH(CONCATENATE(AP$4,$A18),'Výsledková listina'!$S:$S,0)),"",INDEX('Výsledková listina'!$C:$C,MATCH(CONCATENATE(AP$4,$A18),'Výsledková listina'!$S:$S,0),1))</f>
      </c>
      <c r="AQ18" s="55">
        <f>IF(ISNA(MATCH(CONCATENATE(AP$4,$A18),'Výsledková listina'!$S:$S,0)),"",INDEX('Výsledková listina'!$T:$T,MATCH(CONCATENATE(AP$4,$A18),'Výsledková listina'!$S:$S,0),1))</f>
      </c>
      <c r="AR18" s="4"/>
      <c r="AS18" s="53">
        <f t="shared" si="8"/>
      </c>
      <c r="AT18" s="73"/>
      <c r="AU18" s="17">
        <f>IF(ISNA(MATCH(CONCATENATE(AU$4,$A18),'Výsledková listina'!$S:$S,0)),"",INDEX('Výsledková listina'!$C:$C,MATCH(CONCATENATE(AU$4,$A18),'Výsledková listina'!$S:$S,0),1))</f>
      </c>
      <c r="AV18" s="55">
        <f>IF(ISNA(MATCH(CONCATENATE(AU$4,$A18),'Výsledková listina'!$S:$S,0)),"",INDEX('Výsledková listina'!$T:$T,MATCH(CONCATENATE(AU$4,$A18),'Výsledková listina'!$S:$S,0),1))</f>
      </c>
      <c r="AW18" s="4"/>
      <c r="AX18" s="53">
        <f t="shared" si="9"/>
      </c>
      <c r="AY18" s="73"/>
      <c r="AZ18" s="17">
        <f>IF(ISNA(MATCH(CONCATENATE(AZ$4,$A18),'Výsledková listina'!$S:$S,0)),"",INDEX('Výsledková listina'!$C:$C,MATCH(CONCATENATE(AZ$4,$A18),'Výsledková listina'!$S:$S,0),1))</f>
      </c>
      <c r="BA18" s="55">
        <f>IF(ISNA(MATCH(CONCATENATE(AZ$4,$A18),'Výsledková listina'!$S:$S,0)),"",INDEX('Výsledková listina'!$T:$T,MATCH(CONCATENATE(AZ$4,$A18),'Výsledková listina'!$S:$S,0),1))</f>
      </c>
      <c r="BB18" s="4"/>
      <c r="BC18" s="53">
        <f t="shared" si="10"/>
      </c>
      <c r="BD18" s="73"/>
      <c r="BE18" s="17">
        <f>IF(ISNA(MATCH(CONCATENATE(BE$4,$A18),'Výsledková listina'!$S:$S,0)),"",INDEX('Výsledková listina'!$C:$C,MATCH(CONCATENATE(BE$4,$A18),'Výsledková listina'!$S:$S,0),1))</f>
      </c>
      <c r="BF18" s="55">
        <f>IF(ISNA(MATCH(CONCATENATE(BE$4,$A18),'Výsledková listina'!$S:$S,0)),"",INDEX('Výsledková listina'!$T:$T,MATCH(CONCATENATE(BE$4,$A18),'Výsledková listina'!$S:$S,0),1))</f>
      </c>
      <c r="BG18" s="4"/>
      <c r="BH18" s="53">
        <f t="shared" si="11"/>
      </c>
      <c r="BI18" s="73"/>
      <c r="BJ18" s="17">
        <f>IF(ISNA(MATCH(CONCATENATE(BJ$4,$A18),'Výsledková listina'!$S:$S,0)),"",INDEX('Výsledková listina'!$C:$C,MATCH(CONCATENATE(BJ$4,$A18),'Výsledková listina'!$S:$S,0),1))</f>
      </c>
      <c r="BK18" s="55">
        <f>IF(ISNA(MATCH(CONCATENATE(BJ$4,$A18),'Výsledková listina'!$S:$S,0)),"",INDEX('Výsledková listina'!$T:$T,MATCH(CONCATENATE(BJ$4,$A18),'Výsledková listina'!$S:$S,0),1))</f>
      </c>
      <c r="BL18" s="4"/>
      <c r="BM18" s="53">
        <f t="shared" si="12"/>
      </c>
      <c r="BN18" s="73"/>
      <c r="BO18" s="17">
        <f>IF(ISNA(MATCH(CONCATENATE(BO$4,$A18),'Výsledková listina'!$S:$S,0)),"",INDEX('Výsledková listina'!$C:$C,MATCH(CONCATENATE(BO$4,$A18),'Výsledková listina'!$S:$S,0),1))</f>
      </c>
      <c r="BP18" s="55">
        <f>IF(ISNA(MATCH(CONCATENATE(BO$4,$A18),'Výsledková listina'!$S:$S,0)),"",INDEX('Výsledková listina'!$T:$T,MATCH(CONCATENATE(BO$4,$A18),'Výsledková listina'!$S:$S,0),1))</f>
      </c>
      <c r="BQ18" s="4"/>
      <c r="BR18" s="53">
        <f t="shared" si="13"/>
      </c>
      <c r="BS18" s="73"/>
      <c r="BT18" s="17">
        <f>IF(ISNA(MATCH(CONCATENATE(BT$4,$A18),'Výsledková listina'!$S:$S,0)),"",INDEX('Výsledková listina'!$C:$C,MATCH(CONCATENATE(BT$4,$A18),'Výsledková listina'!$S:$S,0),1))</f>
      </c>
      <c r="BU18" s="55">
        <f>IF(ISNA(MATCH(CONCATENATE(BT$4,$A18),'Výsledková listina'!$S:$S,0)),"",INDEX('Výsledková listina'!$T:$T,MATCH(CONCATENATE(BT$4,$A18),'Výsledková listina'!$S:$S,0),1))</f>
      </c>
      <c r="BV18" s="4"/>
      <c r="BW18" s="53">
        <f t="shared" si="14"/>
      </c>
      <c r="BX18" s="73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5">
        <f>IF(ISNA(MATCH(CONCATENATE(B$4,$A19),'Výsledková listina'!$S:$S,0)),"",INDEX('Výsledková listina'!$T:$T,MATCH(CONCATENATE(B$4,$A19),'Výsledková listina'!$S:$S,0),1))</f>
      </c>
      <c r="D19" s="4"/>
      <c r="E19" s="53">
        <f t="shared" si="0"/>
      </c>
      <c r="F19" s="73"/>
      <c r="G19" s="17">
        <f>IF(ISNA(MATCH(CONCATENATE(G$4,$A19),'Výsledková listina'!$S:$S,0)),"",INDEX('Výsledková listina'!$C:$C,MATCH(CONCATENATE(G$4,$A19),'Výsledková listina'!$S:$S,0),1))</f>
      </c>
      <c r="H19" s="55">
        <f>IF(ISNA(MATCH(CONCATENATE(G$4,$A19),'Výsledková listina'!$S:$S,0)),"",INDEX('Výsledková listina'!$T:$T,MATCH(CONCATENATE(G$4,$A19),'Výsledková listina'!$S:$S,0),1))</f>
      </c>
      <c r="I19" s="4"/>
      <c r="J19" s="53">
        <f t="shared" si="1"/>
      </c>
      <c r="K19" s="73"/>
      <c r="L19" s="17">
        <f>IF(ISNA(MATCH(CONCATENATE(L$4,$A19),'Výsledková listina'!$S:$S,0)),"",INDEX('Výsledková listina'!$C:$C,MATCH(CONCATENATE(L$4,$A19),'Výsledková listina'!$S:$S,0),1))</f>
      </c>
      <c r="M19" s="55">
        <f>IF(ISNA(MATCH(CONCATENATE(L$4,$A19),'Výsledková listina'!$S:$S,0)),"",INDEX('Výsledková listina'!$T:$T,MATCH(CONCATENATE(L$4,$A19),'Výsledková listina'!$S:$S,0),1))</f>
      </c>
      <c r="N19" s="4"/>
      <c r="O19" s="53">
        <f t="shared" si="2"/>
      </c>
      <c r="P19" s="73"/>
      <c r="Q19" s="17">
        <f>IF(ISNA(MATCH(CONCATENATE(Q$4,$A19),'Výsledková listina'!$S:$S,0)),"",INDEX('Výsledková listina'!$C:$C,MATCH(CONCATENATE(Q$4,$A19),'Výsledková listina'!$S:$S,0),1))</f>
      </c>
      <c r="R19" s="55">
        <f>IF(ISNA(MATCH(CONCATENATE(Q$4,$A19),'Výsledková listina'!$S:$S,0)),"",INDEX('Výsledková listina'!$T:$T,MATCH(CONCATENATE(Q$4,$A19),'Výsledková listina'!$S:$S,0),1))</f>
      </c>
      <c r="S19" s="4"/>
      <c r="T19" s="53">
        <f t="shared" si="3"/>
      </c>
      <c r="U19" s="73"/>
      <c r="V19" s="17">
        <f>IF(ISNA(MATCH(CONCATENATE(V$4,$A19),'Výsledková listina'!$S:$S,0)),"",INDEX('Výsledková listina'!$C:$C,MATCH(CONCATENATE(V$4,$A19),'Výsledková listina'!$S:$S,0),1))</f>
      </c>
      <c r="W19" s="55">
        <f>IF(ISNA(MATCH(CONCATENATE(V$4,$A19),'Výsledková listina'!$S:$S,0)),"",INDEX('Výsledková listina'!$T:$T,MATCH(CONCATENATE(V$4,$A19),'Výsledková listina'!$S:$S,0),1))</f>
      </c>
      <c r="X19" s="4"/>
      <c r="Y19" s="53">
        <f t="shared" si="4"/>
      </c>
      <c r="Z19" s="73"/>
      <c r="AA19" s="17">
        <f>IF(ISNA(MATCH(CONCATENATE(AA$4,$A19),'Výsledková listina'!$S:$S,0)),"",INDEX('Výsledková listina'!$C:$C,MATCH(CONCATENATE(AA$4,$A19),'Výsledková listina'!$S:$S,0),1))</f>
      </c>
      <c r="AB19" s="55">
        <f>IF(ISNA(MATCH(CONCATENATE(AA$4,$A19),'Výsledková listina'!$S:$S,0)),"",INDEX('Výsledková listina'!$T:$T,MATCH(CONCATENATE(AA$4,$A19),'Výsledková listina'!$S:$S,0),1))</f>
      </c>
      <c r="AC19" s="4"/>
      <c r="AD19" s="53">
        <f t="shared" si="5"/>
      </c>
      <c r="AE19" s="73"/>
      <c r="AF19" s="17">
        <f>IF(ISNA(MATCH(CONCATENATE(AF$4,$A19),'Výsledková listina'!$S:$S,0)),"",INDEX('Výsledková listina'!$C:$C,MATCH(CONCATENATE(AF$4,$A19),'Výsledková listina'!$S:$S,0),1))</f>
      </c>
      <c r="AG19" s="55">
        <f>IF(ISNA(MATCH(CONCATENATE(AF$4,$A19),'Výsledková listina'!$S:$S,0)),"",INDEX('Výsledková listina'!$T:$T,MATCH(CONCATENATE(AF$4,$A19),'Výsledková listina'!$S:$S,0),1))</f>
      </c>
      <c r="AH19" s="4"/>
      <c r="AI19" s="53">
        <f t="shared" si="6"/>
      </c>
      <c r="AJ19" s="73"/>
      <c r="AK19" s="17">
        <f>IF(ISNA(MATCH(CONCATENATE(AK$4,$A19),'Výsledková listina'!$S:$S,0)),"",INDEX('Výsledková listina'!$C:$C,MATCH(CONCATENATE(AK$4,$A19),'Výsledková listina'!$S:$S,0),1))</f>
      </c>
      <c r="AL19" s="55">
        <f>IF(ISNA(MATCH(CONCATENATE(AK$4,$A19),'Výsledková listina'!$S:$S,0)),"",INDEX('Výsledková listina'!$T:$T,MATCH(CONCATENATE(AK$4,$A19),'Výsledková listina'!$S:$S,0),1))</f>
      </c>
      <c r="AM19" s="4"/>
      <c r="AN19" s="53">
        <f t="shared" si="7"/>
      </c>
      <c r="AO19" s="73"/>
      <c r="AP19" s="17">
        <f>IF(ISNA(MATCH(CONCATENATE(AP$4,$A19),'Výsledková listina'!$S:$S,0)),"",INDEX('Výsledková listina'!$C:$C,MATCH(CONCATENATE(AP$4,$A19),'Výsledková listina'!$S:$S,0),1))</f>
      </c>
      <c r="AQ19" s="55">
        <f>IF(ISNA(MATCH(CONCATENATE(AP$4,$A19),'Výsledková listina'!$S:$S,0)),"",INDEX('Výsledková listina'!$T:$T,MATCH(CONCATENATE(AP$4,$A19),'Výsledková listina'!$S:$S,0),1))</f>
      </c>
      <c r="AR19" s="4"/>
      <c r="AS19" s="53">
        <f t="shared" si="8"/>
      </c>
      <c r="AT19" s="73"/>
      <c r="AU19" s="17">
        <f>IF(ISNA(MATCH(CONCATENATE(AU$4,$A19),'Výsledková listina'!$S:$S,0)),"",INDEX('Výsledková listina'!$C:$C,MATCH(CONCATENATE(AU$4,$A19),'Výsledková listina'!$S:$S,0),1))</f>
      </c>
      <c r="AV19" s="55">
        <f>IF(ISNA(MATCH(CONCATENATE(AU$4,$A19),'Výsledková listina'!$S:$S,0)),"",INDEX('Výsledková listina'!$T:$T,MATCH(CONCATENATE(AU$4,$A19),'Výsledková listina'!$S:$S,0),1))</f>
      </c>
      <c r="AW19" s="4"/>
      <c r="AX19" s="53">
        <f t="shared" si="9"/>
      </c>
      <c r="AY19" s="73"/>
      <c r="AZ19" s="17">
        <f>IF(ISNA(MATCH(CONCATENATE(AZ$4,$A19),'Výsledková listina'!$S:$S,0)),"",INDEX('Výsledková listina'!$C:$C,MATCH(CONCATENATE(AZ$4,$A19),'Výsledková listina'!$S:$S,0),1))</f>
      </c>
      <c r="BA19" s="55">
        <f>IF(ISNA(MATCH(CONCATENATE(AZ$4,$A19),'Výsledková listina'!$S:$S,0)),"",INDEX('Výsledková listina'!$T:$T,MATCH(CONCATENATE(AZ$4,$A19),'Výsledková listina'!$S:$S,0),1))</f>
      </c>
      <c r="BB19" s="4"/>
      <c r="BC19" s="53">
        <f t="shared" si="10"/>
      </c>
      <c r="BD19" s="73"/>
      <c r="BE19" s="17">
        <f>IF(ISNA(MATCH(CONCATENATE(BE$4,$A19),'Výsledková listina'!$S:$S,0)),"",INDEX('Výsledková listina'!$C:$C,MATCH(CONCATENATE(BE$4,$A19),'Výsledková listina'!$S:$S,0),1))</f>
      </c>
      <c r="BF19" s="55">
        <f>IF(ISNA(MATCH(CONCATENATE(BE$4,$A19),'Výsledková listina'!$S:$S,0)),"",INDEX('Výsledková listina'!$T:$T,MATCH(CONCATENATE(BE$4,$A19),'Výsledková listina'!$S:$S,0),1))</f>
      </c>
      <c r="BG19" s="4"/>
      <c r="BH19" s="53">
        <f t="shared" si="11"/>
      </c>
      <c r="BI19" s="73"/>
      <c r="BJ19" s="17">
        <f>IF(ISNA(MATCH(CONCATENATE(BJ$4,$A19),'Výsledková listina'!$S:$S,0)),"",INDEX('Výsledková listina'!$C:$C,MATCH(CONCATENATE(BJ$4,$A19),'Výsledková listina'!$S:$S,0),1))</f>
      </c>
      <c r="BK19" s="55">
        <f>IF(ISNA(MATCH(CONCATENATE(BJ$4,$A19),'Výsledková listina'!$S:$S,0)),"",INDEX('Výsledková listina'!$T:$T,MATCH(CONCATENATE(BJ$4,$A19),'Výsledková listina'!$S:$S,0),1))</f>
      </c>
      <c r="BL19" s="4"/>
      <c r="BM19" s="53">
        <f t="shared" si="12"/>
      </c>
      <c r="BN19" s="73"/>
      <c r="BO19" s="17">
        <f>IF(ISNA(MATCH(CONCATENATE(BO$4,$A19),'Výsledková listina'!$S:$S,0)),"",INDEX('Výsledková listina'!$C:$C,MATCH(CONCATENATE(BO$4,$A19),'Výsledková listina'!$S:$S,0),1))</f>
      </c>
      <c r="BP19" s="55">
        <f>IF(ISNA(MATCH(CONCATENATE(BO$4,$A19),'Výsledková listina'!$S:$S,0)),"",INDEX('Výsledková listina'!$T:$T,MATCH(CONCATENATE(BO$4,$A19),'Výsledková listina'!$S:$S,0),1))</f>
      </c>
      <c r="BQ19" s="4"/>
      <c r="BR19" s="53">
        <f t="shared" si="13"/>
      </c>
      <c r="BS19" s="73"/>
      <c r="BT19" s="17">
        <f>IF(ISNA(MATCH(CONCATENATE(BT$4,$A19),'Výsledková listina'!$S:$S,0)),"",INDEX('Výsledková listina'!$C:$C,MATCH(CONCATENATE(BT$4,$A19),'Výsledková listina'!$S:$S,0),1))</f>
      </c>
      <c r="BU19" s="55">
        <f>IF(ISNA(MATCH(CONCATENATE(BT$4,$A19),'Výsledková listina'!$S:$S,0)),"",INDEX('Výsledková listina'!$T:$T,MATCH(CONCATENATE(BT$4,$A19),'Výsledková listina'!$S:$S,0),1))</f>
      </c>
      <c r="BV19" s="4"/>
      <c r="BW19" s="53">
        <f t="shared" si="14"/>
      </c>
      <c r="BX19" s="73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5">
        <f>IF(ISNA(MATCH(CONCATENATE(B$4,$A20),'Výsledková listina'!$S:$S,0)),"",INDEX('Výsledková listina'!$T:$T,MATCH(CONCATENATE(B$4,$A20),'Výsledková listina'!$S:$S,0),1))</f>
      </c>
      <c r="D20" s="4"/>
      <c r="E20" s="53">
        <f t="shared" si="0"/>
      </c>
      <c r="F20" s="73"/>
      <c r="G20" s="17">
        <f>IF(ISNA(MATCH(CONCATENATE(G$4,$A20),'Výsledková listina'!$S:$S,0)),"",INDEX('Výsledková listina'!$C:$C,MATCH(CONCATENATE(G$4,$A20),'Výsledková listina'!$S:$S,0),1))</f>
      </c>
      <c r="H20" s="55">
        <f>IF(ISNA(MATCH(CONCATENATE(G$4,$A20),'Výsledková listina'!$S:$S,0)),"",INDEX('Výsledková listina'!$T:$T,MATCH(CONCATENATE(G$4,$A20),'Výsledková listina'!$S:$S,0),1))</f>
      </c>
      <c r="I20" s="4"/>
      <c r="J20" s="53">
        <f t="shared" si="1"/>
      </c>
      <c r="K20" s="73"/>
      <c r="L20" s="17">
        <f>IF(ISNA(MATCH(CONCATENATE(L$4,$A20),'Výsledková listina'!$S:$S,0)),"",INDEX('Výsledková listina'!$C:$C,MATCH(CONCATENATE(L$4,$A20),'Výsledková listina'!$S:$S,0),1))</f>
      </c>
      <c r="M20" s="55">
        <f>IF(ISNA(MATCH(CONCATENATE(L$4,$A20),'Výsledková listina'!$S:$S,0)),"",INDEX('Výsledková listina'!$T:$T,MATCH(CONCATENATE(L$4,$A20),'Výsledková listina'!$S:$S,0),1))</f>
      </c>
      <c r="N20" s="4"/>
      <c r="O20" s="53">
        <f t="shared" si="2"/>
      </c>
      <c r="P20" s="73"/>
      <c r="Q20" s="17">
        <f>IF(ISNA(MATCH(CONCATENATE(Q$4,$A20),'Výsledková listina'!$S:$S,0)),"",INDEX('Výsledková listina'!$C:$C,MATCH(CONCATENATE(Q$4,$A20),'Výsledková listina'!$S:$S,0),1))</f>
      </c>
      <c r="R20" s="55">
        <f>IF(ISNA(MATCH(CONCATENATE(Q$4,$A20),'Výsledková listina'!$S:$S,0)),"",INDEX('Výsledková listina'!$T:$T,MATCH(CONCATENATE(Q$4,$A20),'Výsledková listina'!$S:$S,0),1))</f>
      </c>
      <c r="S20" s="4"/>
      <c r="T20" s="53">
        <f t="shared" si="3"/>
      </c>
      <c r="U20" s="73"/>
      <c r="V20" s="17">
        <f>IF(ISNA(MATCH(CONCATENATE(V$4,$A20),'Výsledková listina'!$S:$S,0)),"",INDEX('Výsledková listina'!$C:$C,MATCH(CONCATENATE(V$4,$A20),'Výsledková listina'!$S:$S,0),1))</f>
      </c>
      <c r="W20" s="55">
        <f>IF(ISNA(MATCH(CONCATENATE(V$4,$A20),'Výsledková listina'!$S:$S,0)),"",INDEX('Výsledková listina'!$T:$T,MATCH(CONCATENATE(V$4,$A20),'Výsledková listina'!$S:$S,0),1))</f>
      </c>
      <c r="X20" s="4"/>
      <c r="Y20" s="53">
        <f t="shared" si="4"/>
      </c>
      <c r="Z20" s="73"/>
      <c r="AA20" s="17">
        <f>IF(ISNA(MATCH(CONCATENATE(AA$4,$A20),'Výsledková listina'!$S:$S,0)),"",INDEX('Výsledková listina'!$C:$C,MATCH(CONCATENATE(AA$4,$A20),'Výsledková listina'!$S:$S,0),1))</f>
      </c>
      <c r="AB20" s="55">
        <f>IF(ISNA(MATCH(CONCATENATE(AA$4,$A20),'Výsledková listina'!$S:$S,0)),"",INDEX('Výsledková listina'!$T:$T,MATCH(CONCATENATE(AA$4,$A20),'Výsledková listina'!$S:$S,0),1))</f>
      </c>
      <c r="AC20" s="4"/>
      <c r="AD20" s="53">
        <f t="shared" si="5"/>
      </c>
      <c r="AE20" s="73"/>
      <c r="AF20" s="17">
        <f>IF(ISNA(MATCH(CONCATENATE(AF$4,$A20),'Výsledková listina'!$S:$S,0)),"",INDEX('Výsledková listina'!$C:$C,MATCH(CONCATENATE(AF$4,$A20),'Výsledková listina'!$S:$S,0),1))</f>
      </c>
      <c r="AG20" s="55">
        <f>IF(ISNA(MATCH(CONCATENATE(AF$4,$A20),'Výsledková listina'!$S:$S,0)),"",INDEX('Výsledková listina'!$T:$T,MATCH(CONCATENATE(AF$4,$A20),'Výsledková listina'!$S:$S,0),1))</f>
      </c>
      <c r="AH20" s="4"/>
      <c r="AI20" s="53">
        <f t="shared" si="6"/>
      </c>
      <c r="AJ20" s="73"/>
      <c r="AK20" s="17">
        <f>IF(ISNA(MATCH(CONCATENATE(AK$4,$A20),'Výsledková listina'!$S:$S,0)),"",INDEX('Výsledková listina'!$C:$C,MATCH(CONCATENATE(AK$4,$A20),'Výsledková listina'!$S:$S,0),1))</f>
      </c>
      <c r="AL20" s="55">
        <f>IF(ISNA(MATCH(CONCATENATE(AK$4,$A20),'Výsledková listina'!$S:$S,0)),"",INDEX('Výsledková listina'!$T:$T,MATCH(CONCATENATE(AK$4,$A20),'Výsledková listina'!$S:$S,0),1))</f>
      </c>
      <c r="AM20" s="4"/>
      <c r="AN20" s="53">
        <f t="shared" si="7"/>
      </c>
      <c r="AO20" s="73"/>
      <c r="AP20" s="17">
        <f>IF(ISNA(MATCH(CONCATENATE(AP$4,$A20),'Výsledková listina'!$S:$S,0)),"",INDEX('Výsledková listina'!$C:$C,MATCH(CONCATENATE(AP$4,$A20),'Výsledková listina'!$S:$S,0),1))</f>
      </c>
      <c r="AQ20" s="55">
        <f>IF(ISNA(MATCH(CONCATENATE(AP$4,$A20),'Výsledková listina'!$S:$S,0)),"",INDEX('Výsledková listina'!$T:$T,MATCH(CONCATENATE(AP$4,$A20),'Výsledková listina'!$S:$S,0),1))</f>
      </c>
      <c r="AR20" s="4"/>
      <c r="AS20" s="53">
        <f t="shared" si="8"/>
      </c>
      <c r="AT20" s="73"/>
      <c r="AU20" s="17">
        <f>IF(ISNA(MATCH(CONCATENATE(AU$4,$A20),'Výsledková listina'!$S:$S,0)),"",INDEX('Výsledková listina'!$C:$C,MATCH(CONCATENATE(AU$4,$A20),'Výsledková listina'!$S:$S,0),1))</f>
      </c>
      <c r="AV20" s="55">
        <f>IF(ISNA(MATCH(CONCATENATE(AU$4,$A20),'Výsledková listina'!$S:$S,0)),"",INDEX('Výsledková listina'!$T:$T,MATCH(CONCATENATE(AU$4,$A20),'Výsledková listina'!$S:$S,0),1))</f>
      </c>
      <c r="AW20" s="4"/>
      <c r="AX20" s="53">
        <f t="shared" si="9"/>
      </c>
      <c r="AY20" s="73"/>
      <c r="AZ20" s="17">
        <f>IF(ISNA(MATCH(CONCATENATE(AZ$4,$A20),'Výsledková listina'!$S:$S,0)),"",INDEX('Výsledková listina'!$C:$C,MATCH(CONCATENATE(AZ$4,$A20),'Výsledková listina'!$S:$S,0),1))</f>
      </c>
      <c r="BA20" s="55">
        <f>IF(ISNA(MATCH(CONCATENATE(AZ$4,$A20),'Výsledková listina'!$S:$S,0)),"",INDEX('Výsledková listina'!$T:$T,MATCH(CONCATENATE(AZ$4,$A20),'Výsledková listina'!$S:$S,0),1))</f>
      </c>
      <c r="BB20" s="4"/>
      <c r="BC20" s="53">
        <f t="shared" si="10"/>
      </c>
      <c r="BD20" s="73"/>
      <c r="BE20" s="17">
        <f>IF(ISNA(MATCH(CONCATENATE(BE$4,$A20),'Výsledková listina'!$S:$S,0)),"",INDEX('Výsledková listina'!$C:$C,MATCH(CONCATENATE(BE$4,$A20),'Výsledková listina'!$S:$S,0),1))</f>
      </c>
      <c r="BF20" s="55">
        <f>IF(ISNA(MATCH(CONCATENATE(BE$4,$A20),'Výsledková listina'!$S:$S,0)),"",INDEX('Výsledková listina'!$T:$T,MATCH(CONCATENATE(BE$4,$A20),'Výsledková listina'!$S:$S,0),1))</f>
      </c>
      <c r="BG20" s="4"/>
      <c r="BH20" s="53">
        <f t="shared" si="11"/>
      </c>
      <c r="BI20" s="73"/>
      <c r="BJ20" s="17">
        <f>IF(ISNA(MATCH(CONCATENATE(BJ$4,$A20),'Výsledková listina'!$S:$S,0)),"",INDEX('Výsledková listina'!$C:$C,MATCH(CONCATENATE(BJ$4,$A20),'Výsledková listina'!$S:$S,0),1))</f>
      </c>
      <c r="BK20" s="55">
        <f>IF(ISNA(MATCH(CONCATENATE(BJ$4,$A20),'Výsledková listina'!$S:$S,0)),"",INDEX('Výsledková listina'!$T:$T,MATCH(CONCATENATE(BJ$4,$A20),'Výsledková listina'!$S:$S,0),1))</f>
      </c>
      <c r="BL20" s="4"/>
      <c r="BM20" s="53">
        <f t="shared" si="12"/>
      </c>
      <c r="BN20" s="73"/>
      <c r="BO20" s="17">
        <f>IF(ISNA(MATCH(CONCATENATE(BO$4,$A20),'Výsledková listina'!$S:$S,0)),"",INDEX('Výsledková listina'!$C:$C,MATCH(CONCATENATE(BO$4,$A20),'Výsledková listina'!$S:$S,0),1))</f>
      </c>
      <c r="BP20" s="55">
        <f>IF(ISNA(MATCH(CONCATENATE(BO$4,$A20),'Výsledková listina'!$S:$S,0)),"",INDEX('Výsledková listina'!$T:$T,MATCH(CONCATENATE(BO$4,$A20),'Výsledková listina'!$S:$S,0),1))</f>
      </c>
      <c r="BQ20" s="4"/>
      <c r="BR20" s="53">
        <f t="shared" si="13"/>
      </c>
      <c r="BS20" s="73"/>
      <c r="BT20" s="17">
        <f>IF(ISNA(MATCH(CONCATENATE(BT$4,$A20),'Výsledková listina'!$S:$S,0)),"",INDEX('Výsledková listina'!$C:$C,MATCH(CONCATENATE(BT$4,$A20),'Výsledková listina'!$S:$S,0),1))</f>
      </c>
      <c r="BU20" s="55">
        <f>IF(ISNA(MATCH(CONCATENATE(BT$4,$A20),'Výsledková listina'!$S:$S,0)),"",INDEX('Výsledková listina'!$T:$T,MATCH(CONCATENATE(BT$4,$A20),'Výsledková listina'!$S:$S,0),1))</f>
      </c>
      <c r="BV20" s="4"/>
      <c r="BW20" s="53">
        <f t="shared" si="14"/>
      </c>
      <c r="BX20" s="73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5">
        <f>IF(ISNA(MATCH(CONCATENATE(B$4,$A21),'Výsledková listina'!$S:$S,0)),"",INDEX('Výsledková listina'!$T:$T,MATCH(CONCATENATE(B$4,$A21),'Výsledková listina'!$S:$S,0),1))</f>
      </c>
      <c r="D21" s="4"/>
      <c r="E21" s="53">
        <f t="shared" si="0"/>
      </c>
      <c r="F21" s="73"/>
      <c r="G21" s="17">
        <f>IF(ISNA(MATCH(CONCATENATE(G$4,$A21),'Výsledková listina'!$S:$S,0)),"",INDEX('Výsledková listina'!$C:$C,MATCH(CONCATENATE(G$4,$A21),'Výsledková listina'!$S:$S,0),1))</f>
      </c>
      <c r="H21" s="55">
        <f>IF(ISNA(MATCH(CONCATENATE(G$4,$A21),'Výsledková listina'!$S:$S,0)),"",INDEX('Výsledková listina'!$T:$T,MATCH(CONCATENATE(G$4,$A21),'Výsledková listina'!$S:$S,0),1))</f>
      </c>
      <c r="I21" s="4"/>
      <c r="J21" s="53">
        <f t="shared" si="1"/>
      </c>
      <c r="K21" s="73"/>
      <c r="L21" s="17">
        <f>IF(ISNA(MATCH(CONCATENATE(L$4,$A21),'Výsledková listina'!$S:$S,0)),"",INDEX('Výsledková listina'!$C:$C,MATCH(CONCATENATE(L$4,$A21),'Výsledková listina'!$S:$S,0),1))</f>
      </c>
      <c r="M21" s="55">
        <f>IF(ISNA(MATCH(CONCATENATE(L$4,$A21),'Výsledková listina'!$S:$S,0)),"",INDEX('Výsledková listina'!$T:$T,MATCH(CONCATENATE(L$4,$A21),'Výsledková listina'!$S:$S,0),1))</f>
      </c>
      <c r="N21" s="4"/>
      <c r="O21" s="53">
        <f t="shared" si="2"/>
      </c>
      <c r="P21" s="73"/>
      <c r="Q21" s="17">
        <f>IF(ISNA(MATCH(CONCATENATE(Q$4,$A21),'Výsledková listina'!$S:$S,0)),"",INDEX('Výsledková listina'!$C:$C,MATCH(CONCATENATE(Q$4,$A21),'Výsledková listina'!$S:$S,0),1))</f>
      </c>
      <c r="R21" s="55">
        <f>IF(ISNA(MATCH(CONCATENATE(Q$4,$A21),'Výsledková listina'!$S:$S,0)),"",INDEX('Výsledková listina'!$T:$T,MATCH(CONCATENATE(Q$4,$A21),'Výsledková listina'!$S:$S,0),1))</f>
      </c>
      <c r="S21" s="4"/>
      <c r="T21" s="53">
        <f t="shared" si="3"/>
      </c>
      <c r="U21" s="73"/>
      <c r="V21" s="17">
        <f>IF(ISNA(MATCH(CONCATENATE(V$4,$A21),'Výsledková listina'!$S:$S,0)),"",INDEX('Výsledková listina'!$C:$C,MATCH(CONCATENATE(V$4,$A21),'Výsledková listina'!$S:$S,0),1))</f>
      </c>
      <c r="W21" s="55">
        <f>IF(ISNA(MATCH(CONCATENATE(V$4,$A21),'Výsledková listina'!$S:$S,0)),"",INDEX('Výsledková listina'!$T:$T,MATCH(CONCATENATE(V$4,$A21),'Výsledková listina'!$S:$S,0),1))</f>
      </c>
      <c r="X21" s="4"/>
      <c r="Y21" s="53">
        <f t="shared" si="4"/>
      </c>
      <c r="Z21" s="73"/>
      <c r="AA21" s="17">
        <f>IF(ISNA(MATCH(CONCATENATE(AA$4,$A21),'Výsledková listina'!$S:$S,0)),"",INDEX('Výsledková listina'!$C:$C,MATCH(CONCATENATE(AA$4,$A21),'Výsledková listina'!$S:$S,0),1))</f>
      </c>
      <c r="AB21" s="55">
        <f>IF(ISNA(MATCH(CONCATENATE(AA$4,$A21),'Výsledková listina'!$S:$S,0)),"",INDEX('Výsledková listina'!$T:$T,MATCH(CONCATENATE(AA$4,$A21),'Výsledková listina'!$S:$S,0),1))</f>
      </c>
      <c r="AC21" s="4"/>
      <c r="AD21" s="53">
        <f t="shared" si="5"/>
      </c>
      <c r="AE21" s="73"/>
      <c r="AF21" s="17">
        <f>IF(ISNA(MATCH(CONCATENATE(AF$4,$A21),'Výsledková listina'!$S:$S,0)),"",INDEX('Výsledková listina'!$C:$C,MATCH(CONCATENATE(AF$4,$A21),'Výsledková listina'!$S:$S,0),1))</f>
      </c>
      <c r="AG21" s="55">
        <f>IF(ISNA(MATCH(CONCATENATE(AF$4,$A21),'Výsledková listina'!$S:$S,0)),"",INDEX('Výsledková listina'!$T:$T,MATCH(CONCATENATE(AF$4,$A21),'Výsledková listina'!$S:$S,0),1))</f>
      </c>
      <c r="AH21" s="4"/>
      <c r="AI21" s="53">
        <f t="shared" si="6"/>
      </c>
      <c r="AJ21" s="73"/>
      <c r="AK21" s="17">
        <f>IF(ISNA(MATCH(CONCATENATE(AK$4,$A21),'Výsledková listina'!$S:$S,0)),"",INDEX('Výsledková listina'!$C:$C,MATCH(CONCATENATE(AK$4,$A21),'Výsledková listina'!$S:$S,0),1))</f>
      </c>
      <c r="AL21" s="55">
        <f>IF(ISNA(MATCH(CONCATENATE(AK$4,$A21),'Výsledková listina'!$S:$S,0)),"",INDEX('Výsledková listina'!$T:$T,MATCH(CONCATENATE(AK$4,$A21),'Výsledková listina'!$S:$S,0),1))</f>
      </c>
      <c r="AM21" s="4"/>
      <c r="AN21" s="53">
        <f t="shared" si="7"/>
      </c>
      <c r="AO21" s="73"/>
      <c r="AP21" s="17">
        <f>IF(ISNA(MATCH(CONCATENATE(AP$4,$A21),'Výsledková listina'!$S:$S,0)),"",INDEX('Výsledková listina'!$C:$C,MATCH(CONCATENATE(AP$4,$A21),'Výsledková listina'!$S:$S,0),1))</f>
      </c>
      <c r="AQ21" s="55">
        <f>IF(ISNA(MATCH(CONCATENATE(AP$4,$A21),'Výsledková listina'!$S:$S,0)),"",INDEX('Výsledková listina'!$T:$T,MATCH(CONCATENATE(AP$4,$A21),'Výsledková listina'!$S:$S,0),1))</f>
      </c>
      <c r="AR21" s="4"/>
      <c r="AS21" s="53">
        <f t="shared" si="8"/>
      </c>
      <c r="AT21" s="73"/>
      <c r="AU21" s="17">
        <f>IF(ISNA(MATCH(CONCATENATE(AU$4,$A21),'Výsledková listina'!$S:$S,0)),"",INDEX('Výsledková listina'!$C:$C,MATCH(CONCATENATE(AU$4,$A21),'Výsledková listina'!$S:$S,0),1))</f>
      </c>
      <c r="AV21" s="55">
        <f>IF(ISNA(MATCH(CONCATENATE(AU$4,$A21),'Výsledková listina'!$S:$S,0)),"",INDEX('Výsledková listina'!$T:$T,MATCH(CONCATENATE(AU$4,$A21),'Výsledková listina'!$S:$S,0),1))</f>
      </c>
      <c r="AW21" s="4"/>
      <c r="AX21" s="53">
        <f t="shared" si="9"/>
      </c>
      <c r="AY21" s="73"/>
      <c r="AZ21" s="17">
        <f>IF(ISNA(MATCH(CONCATENATE(AZ$4,$A21),'Výsledková listina'!$S:$S,0)),"",INDEX('Výsledková listina'!$C:$C,MATCH(CONCATENATE(AZ$4,$A21),'Výsledková listina'!$S:$S,0),1))</f>
      </c>
      <c r="BA21" s="55">
        <f>IF(ISNA(MATCH(CONCATENATE(AZ$4,$A21),'Výsledková listina'!$S:$S,0)),"",INDEX('Výsledková listina'!$T:$T,MATCH(CONCATENATE(AZ$4,$A21),'Výsledková listina'!$S:$S,0),1))</f>
      </c>
      <c r="BB21" s="4"/>
      <c r="BC21" s="53">
        <f t="shared" si="10"/>
      </c>
      <c r="BD21" s="73"/>
      <c r="BE21" s="17">
        <f>IF(ISNA(MATCH(CONCATENATE(BE$4,$A21),'Výsledková listina'!$S:$S,0)),"",INDEX('Výsledková listina'!$C:$C,MATCH(CONCATENATE(BE$4,$A21),'Výsledková listina'!$S:$S,0),1))</f>
      </c>
      <c r="BF21" s="55">
        <f>IF(ISNA(MATCH(CONCATENATE(BE$4,$A21),'Výsledková listina'!$S:$S,0)),"",INDEX('Výsledková listina'!$T:$T,MATCH(CONCATENATE(BE$4,$A21),'Výsledková listina'!$S:$S,0),1))</f>
      </c>
      <c r="BG21" s="4"/>
      <c r="BH21" s="53">
        <f t="shared" si="11"/>
      </c>
      <c r="BI21" s="73"/>
      <c r="BJ21" s="17">
        <f>IF(ISNA(MATCH(CONCATENATE(BJ$4,$A21),'Výsledková listina'!$S:$S,0)),"",INDEX('Výsledková listina'!$C:$C,MATCH(CONCATENATE(BJ$4,$A21),'Výsledková listina'!$S:$S,0),1))</f>
      </c>
      <c r="BK21" s="55">
        <f>IF(ISNA(MATCH(CONCATENATE(BJ$4,$A21),'Výsledková listina'!$S:$S,0)),"",INDEX('Výsledková listina'!$T:$T,MATCH(CONCATENATE(BJ$4,$A21),'Výsledková listina'!$S:$S,0),1))</f>
      </c>
      <c r="BL21" s="4"/>
      <c r="BM21" s="53">
        <f t="shared" si="12"/>
      </c>
      <c r="BN21" s="73"/>
      <c r="BO21" s="17">
        <f>IF(ISNA(MATCH(CONCATENATE(BO$4,$A21),'Výsledková listina'!$S:$S,0)),"",INDEX('Výsledková listina'!$C:$C,MATCH(CONCATENATE(BO$4,$A21),'Výsledková listina'!$S:$S,0),1))</f>
      </c>
      <c r="BP21" s="55">
        <f>IF(ISNA(MATCH(CONCATENATE(BO$4,$A21),'Výsledková listina'!$S:$S,0)),"",INDEX('Výsledková listina'!$T:$T,MATCH(CONCATENATE(BO$4,$A21),'Výsledková listina'!$S:$S,0),1))</f>
      </c>
      <c r="BQ21" s="4"/>
      <c r="BR21" s="53">
        <f t="shared" si="13"/>
      </c>
      <c r="BS21" s="73"/>
      <c r="BT21" s="17">
        <f>IF(ISNA(MATCH(CONCATENATE(BT$4,$A21),'Výsledková listina'!$S:$S,0)),"",INDEX('Výsledková listina'!$C:$C,MATCH(CONCATENATE(BT$4,$A21),'Výsledková listina'!$S:$S,0),1))</f>
      </c>
      <c r="BU21" s="55">
        <f>IF(ISNA(MATCH(CONCATENATE(BT$4,$A21),'Výsledková listina'!$S:$S,0)),"",INDEX('Výsledková listina'!$T:$T,MATCH(CONCATENATE(BT$4,$A21),'Výsledková listina'!$S:$S,0),1))</f>
      </c>
      <c r="BV21" s="4"/>
      <c r="BW21" s="53">
        <f t="shared" si="14"/>
      </c>
      <c r="BX21" s="73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5">
        <f>IF(ISNA(MATCH(CONCATENATE(B$4,$A22),'Výsledková listina'!$S:$S,0)),"",INDEX('Výsledková listina'!$T:$T,MATCH(CONCATENATE(B$4,$A22),'Výsledková listina'!$S:$S,0),1))</f>
      </c>
      <c r="D22" s="4"/>
      <c r="E22" s="53">
        <f t="shared" si="0"/>
      </c>
      <c r="F22" s="73"/>
      <c r="G22" s="17">
        <f>IF(ISNA(MATCH(CONCATENATE(G$4,$A22),'Výsledková listina'!$S:$S,0)),"",INDEX('Výsledková listina'!$C:$C,MATCH(CONCATENATE(G$4,$A22),'Výsledková listina'!$S:$S,0),1))</f>
      </c>
      <c r="H22" s="55">
        <f>IF(ISNA(MATCH(CONCATENATE(G$4,$A22),'Výsledková listina'!$S:$S,0)),"",INDEX('Výsledková listina'!$T:$T,MATCH(CONCATENATE(G$4,$A22),'Výsledková listina'!$S:$S,0),1))</f>
      </c>
      <c r="I22" s="4"/>
      <c r="J22" s="53">
        <f t="shared" si="1"/>
      </c>
      <c r="K22" s="73"/>
      <c r="L22" s="17">
        <f>IF(ISNA(MATCH(CONCATENATE(L$4,$A22),'Výsledková listina'!$S:$S,0)),"",INDEX('Výsledková listina'!$C:$C,MATCH(CONCATENATE(L$4,$A22),'Výsledková listina'!$S:$S,0),1))</f>
      </c>
      <c r="M22" s="55">
        <f>IF(ISNA(MATCH(CONCATENATE(L$4,$A22),'Výsledková listina'!$S:$S,0)),"",INDEX('Výsledková listina'!$T:$T,MATCH(CONCATENATE(L$4,$A22),'Výsledková listina'!$S:$S,0),1))</f>
      </c>
      <c r="N22" s="4"/>
      <c r="O22" s="53">
        <f t="shared" si="2"/>
      </c>
      <c r="P22" s="73"/>
      <c r="Q22" s="17">
        <f>IF(ISNA(MATCH(CONCATENATE(Q$4,$A22),'Výsledková listina'!$S:$S,0)),"",INDEX('Výsledková listina'!$C:$C,MATCH(CONCATENATE(Q$4,$A22),'Výsledková listina'!$S:$S,0),1))</f>
      </c>
      <c r="R22" s="55">
        <f>IF(ISNA(MATCH(CONCATENATE(Q$4,$A22),'Výsledková listina'!$S:$S,0)),"",INDEX('Výsledková listina'!$T:$T,MATCH(CONCATENATE(Q$4,$A22),'Výsledková listina'!$S:$S,0),1))</f>
      </c>
      <c r="S22" s="4"/>
      <c r="T22" s="53">
        <f t="shared" si="3"/>
      </c>
      <c r="U22" s="73"/>
      <c r="V22" s="17">
        <f>IF(ISNA(MATCH(CONCATENATE(V$4,$A22),'Výsledková listina'!$S:$S,0)),"",INDEX('Výsledková listina'!$C:$C,MATCH(CONCATENATE(V$4,$A22),'Výsledková listina'!$S:$S,0),1))</f>
      </c>
      <c r="W22" s="55">
        <f>IF(ISNA(MATCH(CONCATENATE(V$4,$A22),'Výsledková listina'!$S:$S,0)),"",INDEX('Výsledková listina'!$T:$T,MATCH(CONCATENATE(V$4,$A22),'Výsledková listina'!$S:$S,0),1))</f>
      </c>
      <c r="X22" s="4"/>
      <c r="Y22" s="53">
        <f t="shared" si="4"/>
      </c>
      <c r="Z22" s="73"/>
      <c r="AA22" s="17">
        <f>IF(ISNA(MATCH(CONCATENATE(AA$4,$A22),'Výsledková listina'!$S:$S,0)),"",INDEX('Výsledková listina'!$C:$C,MATCH(CONCATENATE(AA$4,$A22),'Výsledková listina'!$S:$S,0),1))</f>
      </c>
      <c r="AB22" s="55">
        <f>IF(ISNA(MATCH(CONCATENATE(AA$4,$A22),'Výsledková listina'!$S:$S,0)),"",INDEX('Výsledková listina'!$T:$T,MATCH(CONCATENATE(AA$4,$A22),'Výsledková listina'!$S:$S,0),1))</f>
      </c>
      <c r="AC22" s="4"/>
      <c r="AD22" s="53">
        <f t="shared" si="5"/>
      </c>
      <c r="AE22" s="73"/>
      <c r="AF22" s="17">
        <f>IF(ISNA(MATCH(CONCATENATE(AF$4,$A22),'Výsledková listina'!$S:$S,0)),"",INDEX('Výsledková listina'!$C:$C,MATCH(CONCATENATE(AF$4,$A22),'Výsledková listina'!$S:$S,0),1))</f>
      </c>
      <c r="AG22" s="55">
        <f>IF(ISNA(MATCH(CONCATENATE(AF$4,$A22),'Výsledková listina'!$S:$S,0)),"",INDEX('Výsledková listina'!$T:$T,MATCH(CONCATENATE(AF$4,$A22),'Výsledková listina'!$S:$S,0),1))</f>
      </c>
      <c r="AH22" s="4"/>
      <c r="AI22" s="53">
        <f t="shared" si="6"/>
      </c>
      <c r="AJ22" s="73"/>
      <c r="AK22" s="17">
        <f>IF(ISNA(MATCH(CONCATENATE(AK$4,$A22),'Výsledková listina'!$S:$S,0)),"",INDEX('Výsledková listina'!$C:$C,MATCH(CONCATENATE(AK$4,$A22),'Výsledková listina'!$S:$S,0),1))</f>
      </c>
      <c r="AL22" s="55">
        <f>IF(ISNA(MATCH(CONCATENATE(AK$4,$A22),'Výsledková listina'!$S:$S,0)),"",INDEX('Výsledková listina'!$T:$T,MATCH(CONCATENATE(AK$4,$A22),'Výsledková listina'!$S:$S,0),1))</f>
      </c>
      <c r="AM22" s="4"/>
      <c r="AN22" s="53">
        <f t="shared" si="7"/>
      </c>
      <c r="AO22" s="73"/>
      <c r="AP22" s="17">
        <f>IF(ISNA(MATCH(CONCATENATE(AP$4,$A22),'Výsledková listina'!$S:$S,0)),"",INDEX('Výsledková listina'!$C:$C,MATCH(CONCATENATE(AP$4,$A22),'Výsledková listina'!$S:$S,0),1))</f>
      </c>
      <c r="AQ22" s="55">
        <f>IF(ISNA(MATCH(CONCATENATE(AP$4,$A22),'Výsledková listina'!$S:$S,0)),"",INDEX('Výsledková listina'!$T:$T,MATCH(CONCATENATE(AP$4,$A22),'Výsledková listina'!$S:$S,0),1))</f>
      </c>
      <c r="AR22" s="4"/>
      <c r="AS22" s="53">
        <f t="shared" si="8"/>
      </c>
      <c r="AT22" s="73"/>
      <c r="AU22" s="17">
        <f>IF(ISNA(MATCH(CONCATENATE(AU$4,$A22),'Výsledková listina'!$S:$S,0)),"",INDEX('Výsledková listina'!$C:$C,MATCH(CONCATENATE(AU$4,$A22),'Výsledková listina'!$S:$S,0),1))</f>
      </c>
      <c r="AV22" s="55">
        <f>IF(ISNA(MATCH(CONCATENATE(AU$4,$A22),'Výsledková listina'!$S:$S,0)),"",INDEX('Výsledková listina'!$T:$T,MATCH(CONCATENATE(AU$4,$A22),'Výsledková listina'!$S:$S,0),1))</f>
      </c>
      <c r="AW22" s="4"/>
      <c r="AX22" s="53">
        <f t="shared" si="9"/>
      </c>
      <c r="AY22" s="73"/>
      <c r="AZ22" s="17">
        <f>IF(ISNA(MATCH(CONCATENATE(AZ$4,$A22),'Výsledková listina'!$S:$S,0)),"",INDEX('Výsledková listina'!$C:$C,MATCH(CONCATENATE(AZ$4,$A22),'Výsledková listina'!$S:$S,0),1))</f>
      </c>
      <c r="BA22" s="55">
        <f>IF(ISNA(MATCH(CONCATENATE(AZ$4,$A22),'Výsledková listina'!$S:$S,0)),"",INDEX('Výsledková listina'!$T:$T,MATCH(CONCATENATE(AZ$4,$A22),'Výsledková listina'!$S:$S,0),1))</f>
      </c>
      <c r="BB22" s="4"/>
      <c r="BC22" s="53">
        <f t="shared" si="10"/>
      </c>
      <c r="BD22" s="73"/>
      <c r="BE22" s="17">
        <f>IF(ISNA(MATCH(CONCATENATE(BE$4,$A22),'Výsledková listina'!$S:$S,0)),"",INDEX('Výsledková listina'!$C:$C,MATCH(CONCATENATE(BE$4,$A22),'Výsledková listina'!$S:$S,0),1))</f>
      </c>
      <c r="BF22" s="55">
        <f>IF(ISNA(MATCH(CONCATENATE(BE$4,$A22),'Výsledková listina'!$S:$S,0)),"",INDEX('Výsledková listina'!$T:$T,MATCH(CONCATENATE(BE$4,$A22),'Výsledková listina'!$S:$S,0),1))</f>
      </c>
      <c r="BG22" s="4"/>
      <c r="BH22" s="53">
        <f t="shared" si="11"/>
      </c>
      <c r="BI22" s="73"/>
      <c r="BJ22" s="17">
        <f>IF(ISNA(MATCH(CONCATENATE(BJ$4,$A22),'Výsledková listina'!$S:$S,0)),"",INDEX('Výsledková listina'!$C:$C,MATCH(CONCATENATE(BJ$4,$A22),'Výsledková listina'!$S:$S,0),1))</f>
      </c>
      <c r="BK22" s="55">
        <f>IF(ISNA(MATCH(CONCATENATE(BJ$4,$A22),'Výsledková listina'!$S:$S,0)),"",INDEX('Výsledková listina'!$T:$T,MATCH(CONCATENATE(BJ$4,$A22),'Výsledková listina'!$S:$S,0),1))</f>
      </c>
      <c r="BL22" s="4"/>
      <c r="BM22" s="53">
        <f t="shared" si="12"/>
      </c>
      <c r="BN22" s="73"/>
      <c r="BO22" s="17">
        <f>IF(ISNA(MATCH(CONCATENATE(BO$4,$A22),'Výsledková listina'!$S:$S,0)),"",INDEX('Výsledková listina'!$C:$C,MATCH(CONCATENATE(BO$4,$A22),'Výsledková listina'!$S:$S,0),1))</f>
      </c>
      <c r="BP22" s="55">
        <f>IF(ISNA(MATCH(CONCATENATE(BO$4,$A22),'Výsledková listina'!$S:$S,0)),"",INDEX('Výsledková listina'!$T:$T,MATCH(CONCATENATE(BO$4,$A22),'Výsledková listina'!$S:$S,0),1))</f>
      </c>
      <c r="BQ22" s="4"/>
      <c r="BR22" s="53">
        <f t="shared" si="13"/>
      </c>
      <c r="BS22" s="73"/>
      <c r="BT22" s="17">
        <f>IF(ISNA(MATCH(CONCATENATE(BT$4,$A22),'Výsledková listina'!$S:$S,0)),"",INDEX('Výsledková listina'!$C:$C,MATCH(CONCATENATE(BT$4,$A22),'Výsledková listina'!$S:$S,0),1))</f>
      </c>
      <c r="BU22" s="55">
        <f>IF(ISNA(MATCH(CONCATENATE(BT$4,$A22),'Výsledková listina'!$S:$S,0)),"",INDEX('Výsledková listina'!$T:$T,MATCH(CONCATENATE(BT$4,$A22),'Výsledková listina'!$S:$S,0),1))</f>
      </c>
      <c r="BV22" s="4"/>
      <c r="BW22" s="53">
        <f t="shared" si="14"/>
      </c>
      <c r="BX22" s="73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5">
        <f>IF(ISNA(MATCH(CONCATENATE(B$4,$A23),'Výsledková listina'!$S:$S,0)),"",INDEX('Výsledková listina'!$T:$T,MATCH(CONCATENATE(B$4,$A23),'Výsledková listina'!$S:$S,0),1))</f>
      </c>
      <c r="D23" s="4"/>
      <c r="E23" s="53">
        <f t="shared" si="0"/>
      </c>
      <c r="F23" s="73"/>
      <c r="G23" s="17">
        <f>IF(ISNA(MATCH(CONCATENATE(G$4,$A23),'Výsledková listina'!$S:$S,0)),"",INDEX('Výsledková listina'!$C:$C,MATCH(CONCATENATE(G$4,$A23),'Výsledková listina'!$S:$S,0),1))</f>
      </c>
      <c r="H23" s="55">
        <f>IF(ISNA(MATCH(CONCATENATE(G$4,$A23),'Výsledková listina'!$S:$S,0)),"",INDEX('Výsledková listina'!$T:$T,MATCH(CONCATENATE(G$4,$A23),'Výsledková listina'!$S:$S,0),1))</f>
      </c>
      <c r="I23" s="4"/>
      <c r="J23" s="53">
        <f t="shared" si="1"/>
      </c>
      <c r="K23" s="73"/>
      <c r="L23" s="17">
        <f>IF(ISNA(MATCH(CONCATENATE(L$4,$A23),'Výsledková listina'!$S:$S,0)),"",INDEX('Výsledková listina'!$C:$C,MATCH(CONCATENATE(L$4,$A23),'Výsledková listina'!$S:$S,0),1))</f>
      </c>
      <c r="M23" s="55">
        <f>IF(ISNA(MATCH(CONCATENATE(L$4,$A23),'Výsledková listina'!$S:$S,0)),"",INDEX('Výsledková listina'!$T:$T,MATCH(CONCATENATE(L$4,$A23),'Výsledková listina'!$S:$S,0),1))</f>
      </c>
      <c r="N23" s="4"/>
      <c r="O23" s="53">
        <f t="shared" si="2"/>
      </c>
      <c r="P23" s="73"/>
      <c r="Q23" s="17">
        <f>IF(ISNA(MATCH(CONCATENATE(Q$4,$A23),'Výsledková listina'!$S:$S,0)),"",INDEX('Výsledková listina'!$C:$C,MATCH(CONCATENATE(Q$4,$A23),'Výsledková listina'!$S:$S,0),1))</f>
      </c>
      <c r="R23" s="55">
        <f>IF(ISNA(MATCH(CONCATENATE(Q$4,$A23),'Výsledková listina'!$S:$S,0)),"",INDEX('Výsledková listina'!$T:$T,MATCH(CONCATENATE(Q$4,$A23),'Výsledková listina'!$S:$S,0),1))</f>
      </c>
      <c r="S23" s="4"/>
      <c r="T23" s="53">
        <f t="shared" si="3"/>
      </c>
      <c r="U23" s="73"/>
      <c r="V23" s="17">
        <f>IF(ISNA(MATCH(CONCATENATE(V$4,$A23),'Výsledková listina'!$S:$S,0)),"",INDEX('Výsledková listina'!$C:$C,MATCH(CONCATENATE(V$4,$A23),'Výsledková listina'!$S:$S,0),1))</f>
      </c>
      <c r="W23" s="55">
        <f>IF(ISNA(MATCH(CONCATENATE(V$4,$A23),'Výsledková listina'!$S:$S,0)),"",INDEX('Výsledková listina'!$T:$T,MATCH(CONCATENATE(V$4,$A23),'Výsledková listina'!$S:$S,0),1))</f>
      </c>
      <c r="X23" s="4"/>
      <c r="Y23" s="53">
        <f t="shared" si="4"/>
      </c>
      <c r="Z23" s="73"/>
      <c r="AA23" s="17">
        <f>IF(ISNA(MATCH(CONCATENATE(AA$4,$A23),'Výsledková listina'!$S:$S,0)),"",INDEX('Výsledková listina'!$C:$C,MATCH(CONCATENATE(AA$4,$A23),'Výsledková listina'!$S:$S,0),1))</f>
      </c>
      <c r="AB23" s="55">
        <f>IF(ISNA(MATCH(CONCATENATE(AA$4,$A23),'Výsledková listina'!$S:$S,0)),"",INDEX('Výsledková listina'!$T:$T,MATCH(CONCATENATE(AA$4,$A23),'Výsledková listina'!$S:$S,0),1))</f>
      </c>
      <c r="AC23" s="4"/>
      <c r="AD23" s="53">
        <f t="shared" si="5"/>
      </c>
      <c r="AE23" s="73"/>
      <c r="AF23" s="17">
        <f>IF(ISNA(MATCH(CONCATENATE(AF$4,$A23),'Výsledková listina'!$S:$S,0)),"",INDEX('Výsledková listina'!$C:$C,MATCH(CONCATENATE(AF$4,$A23),'Výsledková listina'!$S:$S,0),1))</f>
      </c>
      <c r="AG23" s="55">
        <f>IF(ISNA(MATCH(CONCATENATE(AF$4,$A23),'Výsledková listina'!$S:$S,0)),"",INDEX('Výsledková listina'!$T:$T,MATCH(CONCATENATE(AF$4,$A23),'Výsledková listina'!$S:$S,0),1))</f>
      </c>
      <c r="AH23" s="4"/>
      <c r="AI23" s="53">
        <f t="shared" si="6"/>
      </c>
      <c r="AJ23" s="73"/>
      <c r="AK23" s="17">
        <f>IF(ISNA(MATCH(CONCATENATE(AK$4,$A23),'Výsledková listina'!$S:$S,0)),"",INDEX('Výsledková listina'!$C:$C,MATCH(CONCATENATE(AK$4,$A23),'Výsledková listina'!$S:$S,0),1))</f>
      </c>
      <c r="AL23" s="55">
        <f>IF(ISNA(MATCH(CONCATENATE(AK$4,$A23),'Výsledková listina'!$S:$S,0)),"",INDEX('Výsledková listina'!$T:$T,MATCH(CONCATENATE(AK$4,$A23),'Výsledková listina'!$S:$S,0),1))</f>
      </c>
      <c r="AM23" s="4"/>
      <c r="AN23" s="53">
        <f t="shared" si="7"/>
      </c>
      <c r="AO23" s="73"/>
      <c r="AP23" s="17">
        <f>IF(ISNA(MATCH(CONCATENATE(AP$4,$A23),'Výsledková listina'!$S:$S,0)),"",INDEX('Výsledková listina'!$C:$C,MATCH(CONCATENATE(AP$4,$A23),'Výsledková listina'!$S:$S,0),1))</f>
      </c>
      <c r="AQ23" s="55">
        <f>IF(ISNA(MATCH(CONCATENATE(AP$4,$A23),'Výsledková listina'!$S:$S,0)),"",INDEX('Výsledková listina'!$T:$T,MATCH(CONCATENATE(AP$4,$A23),'Výsledková listina'!$S:$S,0),1))</f>
      </c>
      <c r="AR23" s="4"/>
      <c r="AS23" s="53">
        <f t="shared" si="8"/>
      </c>
      <c r="AT23" s="73"/>
      <c r="AU23" s="17">
        <f>IF(ISNA(MATCH(CONCATENATE(AU$4,$A23),'Výsledková listina'!$S:$S,0)),"",INDEX('Výsledková listina'!$C:$C,MATCH(CONCATENATE(AU$4,$A23),'Výsledková listina'!$S:$S,0),1))</f>
      </c>
      <c r="AV23" s="55">
        <f>IF(ISNA(MATCH(CONCATENATE(AU$4,$A23),'Výsledková listina'!$S:$S,0)),"",INDEX('Výsledková listina'!$T:$T,MATCH(CONCATENATE(AU$4,$A23),'Výsledková listina'!$S:$S,0),1))</f>
      </c>
      <c r="AW23" s="4"/>
      <c r="AX23" s="53">
        <f t="shared" si="9"/>
      </c>
      <c r="AY23" s="73"/>
      <c r="AZ23" s="17">
        <f>IF(ISNA(MATCH(CONCATENATE(AZ$4,$A23),'Výsledková listina'!$S:$S,0)),"",INDEX('Výsledková listina'!$C:$C,MATCH(CONCATENATE(AZ$4,$A23),'Výsledková listina'!$S:$S,0),1))</f>
      </c>
      <c r="BA23" s="55">
        <f>IF(ISNA(MATCH(CONCATENATE(AZ$4,$A23),'Výsledková listina'!$S:$S,0)),"",INDEX('Výsledková listina'!$T:$T,MATCH(CONCATENATE(AZ$4,$A23),'Výsledková listina'!$S:$S,0),1))</f>
      </c>
      <c r="BB23" s="4"/>
      <c r="BC23" s="53">
        <f t="shared" si="10"/>
      </c>
      <c r="BD23" s="73"/>
      <c r="BE23" s="17">
        <f>IF(ISNA(MATCH(CONCATENATE(BE$4,$A23),'Výsledková listina'!$S:$S,0)),"",INDEX('Výsledková listina'!$C:$C,MATCH(CONCATENATE(BE$4,$A23),'Výsledková listina'!$S:$S,0),1))</f>
      </c>
      <c r="BF23" s="55">
        <f>IF(ISNA(MATCH(CONCATENATE(BE$4,$A23),'Výsledková listina'!$S:$S,0)),"",INDEX('Výsledková listina'!$T:$T,MATCH(CONCATENATE(BE$4,$A23),'Výsledková listina'!$S:$S,0),1))</f>
      </c>
      <c r="BG23" s="4"/>
      <c r="BH23" s="53">
        <f t="shared" si="11"/>
      </c>
      <c r="BI23" s="73"/>
      <c r="BJ23" s="17">
        <f>IF(ISNA(MATCH(CONCATENATE(BJ$4,$A23),'Výsledková listina'!$S:$S,0)),"",INDEX('Výsledková listina'!$C:$C,MATCH(CONCATENATE(BJ$4,$A23),'Výsledková listina'!$S:$S,0),1))</f>
      </c>
      <c r="BK23" s="55">
        <f>IF(ISNA(MATCH(CONCATENATE(BJ$4,$A23),'Výsledková listina'!$S:$S,0)),"",INDEX('Výsledková listina'!$T:$T,MATCH(CONCATENATE(BJ$4,$A23),'Výsledková listina'!$S:$S,0),1))</f>
      </c>
      <c r="BL23" s="4"/>
      <c r="BM23" s="53">
        <f t="shared" si="12"/>
      </c>
      <c r="BN23" s="73"/>
      <c r="BO23" s="17">
        <f>IF(ISNA(MATCH(CONCATENATE(BO$4,$A23),'Výsledková listina'!$S:$S,0)),"",INDEX('Výsledková listina'!$C:$C,MATCH(CONCATENATE(BO$4,$A23),'Výsledková listina'!$S:$S,0),1))</f>
      </c>
      <c r="BP23" s="55">
        <f>IF(ISNA(MATCH(CONCATENATE(BO$4,$A23),'Výsledková listina'!$S:$S,0)),"",INDEX('Výsledková listina'!$T:$T,MATCH(CONCATENATE(BO$4,$A23),'Výsledková listina'!$S:$S,0),1))</f>
      </c>
      <c r="BQ23" s="4"/>
      <c r="BR23" s="53">
        <f t="shared" si="13"/>
      </c>
      <c r="BS23" s="73"/>
      <c r="BT23" s="17">
        <f>IF(ISNA(MATCH(CONCATENATE(BT$4,$A23),'Výsledková listina'!$S:$S,0)),"",INDEX('Výsledková listina'!$C:$C,MATCH(CONCATENATE(BT$4,$A23),'Výsledková listina'!$S:$S,0),1))</f>
      </c>
      <c r="BU23" s="55">
        <f>IF(ISNA(MATCH(CONCATENATE(BT$4,$A23),'Výsledková listina'!$S:$S,0)),"",INDEX('Výsledková listina'!$T:$T,MATCH(CONCATENATE(BT$4,$A23),'Výsledková listina'!$S:$S,0),1))</f>
      </c>
      <c r="BV23" s="4"/>
      <c r="BW23" s="53">
        <f t="shared" si="14"/>
      </c>
      <c r="BX23" s="73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5">
        <f>IF(ISNA(MATCH(CONCATENATE(B$4,$A24),'Výsledková listina'!$S:$S,0)),"",INDEX('Výsledková listina'!$T:$T,MATCH(CONCATENATE(B$4,$A24),'Výsledková listina'!$S:$S,0),1))</f>
      </c>
      <c r="D24" s="4"/>
      <c r="E24" s="53">
        <f t="shared" si="0"/>
      </c>
      <c r="F24" s="73"/>
      <c r="G24" s="17">
        <f>IF(ISNA(MATCH(CONCATENATE(G$4,$A24),'Výsledková listina'!$S:$S,0)),"",INDEX('Výsledková listina'!$C:$C,MATCH(CONCATENATE(G$4,$A24),'Výsledková listina'!$S:$S,0),1))</f>
      </c>
      <c r="H24" s="55">
        <f>IF(ISNA(MATCH(CONCATENATE(G$4,$A24),'Výsledková listina'!$S:$S,0)),"",INDEX('Výsledková listina'!$T:$T,MATCH(CONCATENATE(G$4,$A24),'Výsledková listina'!$S:$S,0),1))</f>
      </c>
      <c r="I24" s="4"/>
      <c r="J24" s="53">
        <f t="shared" si="1"/>
      </c>
      <c r="K24" s="73"/>
      <c r="L24" s="17">
        <f>IF(ISNA(MATCH(CONCATENATE(L$4,$A24),'Výsledková listina'!$S:$S,0)),"",INDEX('Výsledková listina'!$C:$C,MATCH(CONCATENATE(L$4,$A24),'Výsledková listina'!$S:$S,0),1))</f>
      </c>
      <c r="M24" s="55">
        <f>IF(ISNA(MATCH(CONCATENATE(L$4,$A24),'Výsledková listina'!$S:$S,0)),"",INDEX('Výsledková listina'!$T:$T,MATCH(CONCATENATE(L$4,$A24),'Výsledková listina'!$S:$S,0),1))</f>
      </c>
      <c r="N24" s="4"/>
      <c r="O24" s="53">
        <f t="shared" si="2"/>
      </c>
      <c r="P24" s="73"/>
      <c r="Q24" s="17">
        <f>IF(ISNA(MATCH(CONCATENATE(Q$4,$A24),'Výsledková listina'!$S:$S,0)),"",INDEX('Výsledková listina'!$C:$C,MATCH(CONCATENATE(Q$4,$A24),'Výsledková listina'!$S:$S,0),1))</f>
      </c>
      <c r="R24" s="55">
        <f>IF(ISNA(MATCH(CONCATENATE(Q$4,$A24),'Výsledková listina'!$S:$S,0)),"",INDEX('Výsledková listina'!$T:$T,MATCH(CONCATENATE(Q$4,$A24),'Výsledková listina'!$S:$S,0),1))</f>
      </c>
      <c r="S24" s="4"/>
      <c r="T24" s="53">
        <f t="shared" si="3"/>
      </c>
      <c r="U24" s="73"/>
      <c r="V24" s="17">
        <f>IF(ISNA(MATCH(CONCATENATE(V$4,$A24),'Výsledková listina'!$S:$S,0)),"",INDEX('Výsledková listina'!$C:$C,MATCH(CONCATENATE(V$4,$A24),'Výsledková listina'!$S:$S,0),1))</f>
      </c>
      <c r="W24" s="55">
        <f>IF(ISNA(MATCH(CONCATENATE(V$4,$A24),'Výsledková listina'!$S:$S,0)),"",INDEX('Výsledková listina'!$T:$T,MATCH(CONCATENATE(V$4,$A24),'Výsledková listina'!$S:$S,0),1))</f>
      </c>
      <c r="X24" s="4"/>
      <c r="Y24" s="53">
        <f t="shared" si="4"/>
      </c>
      <c r="Z24" s="73"/>
      <c r="AA24" s="17">
        <f>IF(ISNA(MATCH(CONCATENATE(AA$4,$A24),'Výsledková listina'!$S:$S,0)),"",INDEX('Výsledková listina'!$C:$C,MATCH(CONCATENATE(AA$4,$A24),'Výsledková listina'!$S:$S,0),1))</f>
      </c>
      <c r="AB24" s="55">
        <f>IF(ISNA(MATCH(CONCATENATE(AA$4,$A24),'Výsledková listina'!$S:$S,0)),"",INDEX('Výsledková listina'!$T:$T,MATCH(CONCATENATE(AA$4,$A24),'Výsledková listina'!$S:$S,0),1))</f>
      </c>
      <c r="AC24" s="4"/>
      <c r="AD24" s="53">
        <f t="shared" si="5"/>
      </c>
      <c r="AE24" s="73"/>
      <c r="AF24" s="17">
        <f>IF(ISNA(MATCH(CONCATENATE(AF$4,$A24),'Výsledková listina'!$S:$S,0)),"",INDEX('Výsledková listina'!$C:$C,MATCH(CONCATENATE(AF$4,$A24),'Výsledková listina'!$S:$S,0),1))</f>
      </c>
      <c r="AG24" s="55">
        <f>IF(ISNA(MATCH(CONCATENATE(AF$4,$A24),'Výsledková listina'!$S:$S,0)),"",INDEX('Výsledková listina'!$T:$T,MATCH(CONCATENATE(AF$4,$A24),'Výsledková listina'!$S:$S,0),1))</f>
      </c>
      <c r="AH24" s="4"/>
      <c r="AI24" s="53">
        <f t="shared" si="6"/>
      </c>
      <c r="AJ24" s="73"/>
      <c r="AK24" s="17">
        <f>IF(ISNA(MATCH(CONCATENATE(AK$4,$A24),'Výsledková listina'!$S:$S,0)),"",INDEX('Výsledková listina'!$C:$C,MATCH(CONCATENATE(AK$4,$A24),'Výsledková listina'!$S:$S,0),1))</f>
      </c>
      <c r="AL24" s="55">
        <f>IF(ISNA(MATCH(CONCATENATE(AK$4,$A24),'Výsledková listina'!$S:$S,0)),"",INDEX('Výsledková listina'!$T:$T,MATCH(CONCATENATE(AK$4,$A24),'Výsledková listina'!$S:$S,0),1))</f>
      </c>
      <c r="AM24" s="4"/>
      <c r="AN24" s="53">
        <f t="shared" si="7"/>
      </c>
      <c r="AO24" s="73"/>
      <c r="AP24" s="17">
        <f>IF(ISNA(MATCH(CONCATENATE(AP$4,$A24),'Výsledková listina'!$S:$S,0)),"",INDEX('Výsledková listina'!$C:$C,MATCH(CONCATENATE(AP$4,$A24),'Výsledková listina'!$S:$S,0),1))</f>
      </c>
      <c r="AQ24" s="55">
        <f>IF(ISNA(MATCH(CONCATENATE(AP$4,$A24),'Výsledková listina'!$S:$S,0)),"",INDEX('Výsledková listina'!$T:$T,MATCH(CONCATENATE(AP$4,$A24),'Výsledková listina'!$S:$S,0),1))</f>
      </c>
      <c r="AR24" s="4"/>
      <c r="AS24" s="53">
        <f t="shared" si="8"/>
      </c>
      <c r="AT24" s="73"/>
      <c r="AU24" s="17">
        <f>IF(ISNA(MATCH(CONCATENATE(AU$4,$A24),'Výsledková listina'!$S:$S,0)),"",INDEX('Výsledková listina'!$C:$C,MATCH(CONCATENATE(AU$4,$A24),'Výsledková listina'!$S:$S,0),1))</f>
      </c>
      <c r="AV24" s="55">
        <f>IF(ISNA(MATCH(CONCATENATE(AU$4,$A24),'Výsledková listina'!$S:$S,0)),"",INDEX('Výsledková listina'!$T:$T,MATCH(CONCATENATE(AU$4,$A24),'Výsledková listina'!$S:$S,0),1))</f>
      </c>
      <c r="AW24" s="4"/>
      <c r="AX24" s="53">
        <f t="shared" si="9"/>
      </c>
      <c r="AY24" s="73"/>
      <c r="AZ24" s="17">
        <f>IF(ISNA(MATCH(CONCATENATE(AZ$4,$A24),'Výsledková listina'!$S:$S,0)),"",INDEX('Výsledková listina'!$C:$C,MATCH(CONCATENATE(AZ$4,$A24),'Výsledková listina'!$S:$S,0),1))</f>
      </c>
      <c r="BA24" s="55">
        <f>IF(ISNA(MATCH(CONCATENATE(AZ$4,$A24),'Výsledková listina'!$S:$S,0)),"",INDEX('Výsledková listina'!$T:$T,MATCH(CONCATENATE(AZ$4,$A24),'Výsledková listina'!$S:$S,0),1))</f>
      </c>
      <c r="BB24" s="4"/>
      <c r="BC24" s="53">
        <f t="shared" si="10"/>
      </c>
      <c r="BD24" s="73"/>
      <c r="BE24" s="17">
        <f>IF(ISNA(MATCH(CONCATENATE(BE$4,$A24),'Výsledková listina'!$S:$S,0)),"",INDEX('Výsledková listina'!$C:$C,MATCH(CONCATENATE(BE$4,$A24),'Výsledková listina'!$S:$S,0),1))</f>
      </c>
      <c r="BF24" s="55">
        <f>IF(ISNA(MATCH(CONCATENATE(BE$4,$A24),'Výsledková listina'!$S:$S,0)),"",INDEX('Výsledková listina'!$T:$T,MATCH(CONCATENATE(BE$4,$A24),'Výsledková listina'!$S:$S,0),1))</f>
      </c>
      <c r="BG24" s="4"/>
      <c r="BH24" s="53">
        <f t="shared" si="11"/>
      </c>
      <c r="BI24" s="73"/>
      <c r="BJ24" s="17">
        <f>IF(ISNA(MATCH(CONCATENATE(BJ$4,$A24),'Výsledková listina'!$S:$S,0)),"",INDEX('Výsledková listina'!$C:$C,MATCH(CONCATENATE(BJ$4,$A24),'Výsledková listina'!$S:$S,0),1))</f>
      </c>
      <c r="BK24" s="55">
        <f>IF(ISNA(MATCH(CONCATENATE(BJ$4,$A24),'Výsledková listina'!$S:$S,0)),"",INDEX('Výsledková listina'!$T:$T,MATCH(CONCATENATE(BJ$4,$A24),'Výsledková listina'!$S:$S,0),1))</f>
      </c>
      <c r="BL24" s="4"/>
      <c r="BM24" s="53">
        <f t="shared" si="12"/>
      </c>
      <c r="BN24" s="73"/>
      <c r="BO24" s="17">
        <f>IF(ISNA(MATCH(CONCATENATE(BO$4,$A24),'Výsledková listina'!$S:$S,0)),"",INDEX('Výsledková listina'!$C:$C,MATCH(CONCATENATE(BO$4,$A24),'Výsledková listina'!$S:$S,0),1))</f>
      </c>
      <c r="BP24" s="55">
        <f>IF(ISNA(MATCH(CONCATENATE(BO$4,$A24),'Výsledková listina'!$S:$S,0)),"",INDEX('Výsledková listina'!$T:$T,MATCH(CONCATENATE(BO$4,$A24),'Výsledková listina'!$S:$S,0),1))</f>
      </c>
      <c r="BQ24" s="4"/>
      <c r="BR24" s="53">
        <f t="shared" si="13"/>
      </c>
      <c r="BS24" s="73"/>
      <c r="BT24" s="17">
        <f>IF(ISNA(MATCH(CONCATENATE(BT$4,$A24),'Výsledková listina'!$S:$S,0)),"",INDEX('Výsledková listina'!$C:$C,MATCH(CONCATENATE(BT$4,$A24),'Výsledková listina'!$S:$S,0),1))</f>
      </c>
      <c r="BU24" s="55">
        <f>IF(ISNA(MATCH(CONCATENATE(BT$4,$A24),'Výsledková listina'!$S:$S,0)),"",INDEX('Výsledková listina'!$T:$T,MATCH(CONCATENATE(BT$4,$A24),'Výsledková listina'!$S:$S,0),1))</f>
      </c>
      <c r="BV24" s="4"/>
      <c r="BW24" s="53">
        <f t="shared" si="14"/>
      </c>
      <c r="BX24" s="73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5">
        <f>IF(ISNA(MATCH(CONCATENATE(B$4,$A25),'Výsledková listina'!$S:$S,0)),"",INDEX('Výsledková listina'!$T:$T,MATCH(CONCATENATE(B$4,$A25),'Výsledková listina'!$S:$S,0),1))</f>
      </c>
      <c r="D25" s="4"/>
      <c r="E25" s="53">
        <f t="shared" si="0"/>
      </c>
      <c r="F25" s="73"/>
      <c r="G25" s="17">
        <f>IF(ISNA(MATCH(CONCATENATE(G$4,$A25),'Výsledková listina'!$S:$S,0)),"",INDEX('Výsledková listina'!$C:$C,MATCH(CONCATENATE(G$4,$A25),'Výsledková listina'!$S:$S,0),1))</f>
      </c>
      <c r="H25" s="55">
        <f>IF(ISNA(MATCH(CONCATENATE(G$4,$A25),'Výsledková listina'!$S:$S,0)),"",INDEX('Výsledková listina'!$T:$T,MATCH(CONCATENATE(G$4,$A25),'Výsledková listina'!$S:$S,0),1))</f>
      </c>
      <c r="I25" s="4"/>
      <c r="J25" s="53">
        <f t="shared" si="1"/>
      </c>
      <c r="K25" s="73"/>
      <c r="L25" s="17">
        <f>IF(ISNA(MATCH(CONCATENATE(L$4,$A25),'Výsledková listina'!$S:$S,0)),"",INDEX('Výsledková listina'!$C:$C,MATCH(CONCATENATE(L$4,$A25),'Výsledková listina'!$S:$S,0),1))</f>
      </c>
      <c r="M25" s="55">
        <f>IF(ISNA(MATCH(CONCATENATE(L$4,$A25),'Výsledková listina'!$S:$S,0)),"",INDEX('Výsledková listina'!$T:$T,MATCH(CONCATENATE(L$4,$A25),'Výsledková listina'!$S:$S,0),1))</f>
      </c>
      <c r="N25" s="4"/>
      <c r="O25" s="53">
        <f t="shared" si="2"/>
      </c>
      <c r="P25" s="73"/>
      <c r="Q25" s="17">
        <f>IF(ISNA(MATCH(CONCATENATE(Q$4,$A25),'Výsledková listina'!$S:$S,0)),"",INDEX('Výsledková listina'!$C:$C,MATCH(CONCATENATE(Q$4,$A25),'Výsledková listina'!$S:$S,0),1))</f>
      </c>
      <c r="R25" s="55">
        <f>IF(ISNA(MATCH(CONCATENATE(Q$4,$A25),'Výsledková listina'!$S:$S,0)),"",INDEX('Výsledková listina'!$T:$T,MATCH(CONCATENATE(Q$4,$A25),'Výsledková listina'!$S:$S,0),1))</f>
      </c>
      <c r="S25" s="4"/>
      <c r="T25" s="53">
        <f t="shared" si="3"/>
      </c>
      <c r="U25" s="73"/>
      <c r="V25" s="17">
        <f>IF(ISNA(MATCH(CONCATENATE(V$4,$A25),'Výsledková listina'!$S:$S,0)),"",INDEX('Výsledková listina'!$C:$C,MATCH(CONCATENATE(V$4,$A25),'Výsledková listina'!$S:$S,0),1))</f>
      </c>
      <c r="W25" s="55">
        <f>IF(ISNA(MATCH(CONCATENATE(V$4,$A25),'Výsledková listina'!$S:$S,0)),"",INDEX('Výsledková listina'!$T:$T,MATCH(CONCATENATE(V$4,$A25),'Výsledková listina'!$S:$S,0),1))</f>
      </c>
      <c r="X25" s="4"/>
      <c r="Y25" s="53">
        <f t="shared" si="4"/>
      </c>
      <c r="Z25" s="73"/>
      <c r="AA25" s="17">
        <f>IF(ISNA(MATCH(CONCATENATE(AA$4,$A25),'Výsledková listina'!$S:$S,0)),"",INDEX('Výsledková listina'!$C:$C,MATCH(CONCATENATE(AA$4,$A25),'Výsledková listina'!$S:$S,0),1))</f>
      </c>
      <c r="AB25" s="55">
        <f>IF(ISNA(MATCH(CONCATENATE(AA$4,$A25),'Výsledková listina'!$S:$S,0)),"",INDEX('Výsledková listina'!$T:$T,MATCH(CONCATENATE(AA$4,$A25),'Výsledková listina'!$S:$S,0),1))</f>
      </c>
      <c r="AC25" s="4"/>
      <c r="AD25" s="53">
        <f t="shared" si="5"/>
      </c>
      <c r="AE25" s="73"/>
      <c r="AF25" s="17">
        <f>IF(ISNA(MATCH(CONCATENATE(AF$4,$A25),'Výsledková listina'!$S:$S,0)),"",INDEX('Výsledková listina'!$C:$C,MATCH(CONCATENATE(AF$4,$A25),'Výsledková listina'!$S:$S,0),1))</f>
      </c>
      <c r="AG25" s="55">
        <f>IF(ISNA(MATCH(CONCATENATE(AF$4,$A25),'Výsledková listina'!$S:$S,0)),"",INDEX('Výsledková listina'!$T:$T,MATCH(CONCATENATE(AF$4,$A25),'Výsledková listina'!$S:$S,0),1))</f>
      </c>
      <c r="AH25" s="4"/>
      <c r="AI25" s="53">
        <f t="shared" si="6"/>
      </c>
      <c r="AJ25" s="73"/>
      <c r="AK25" s="17">
        <f>IF(ISNA(MATCH(CONCATENATE(AK$4,$A25),'Výsledková listina'!$S:$S,0)),"",INDEX('Výsledková listina'!$C:$C,MATCH(CONCATENATE(AK$4,$A25),'Výsledková listina'!$S:$S,0),1))</f>
      </c>
      <c r="AL25" s="55">
        <f>IF(ISNA(MATCH(CONCATENATE(AK$4,$A25),'Výsledková listina'!$S:$S,0)),"",INDEX('Výsledková listina'!$T:$T,MATCH(CONCATENATE(AK$4,$A25),'Výsledková listina'!$S:$S,0),1))</f>
      </c>
      <c r="AM25" s="4"/>
      <c r="AN25" s="53">
        <f t="shared" si="7"/>
      </c>
      <c r="AO25" s="73"/>
      <c r="AP25" s="17">
        <f>IF(ISNA(MATCH(CONCATENATE(AP$4,$A25),'Výsledková listina'!$S:$S,0)),"",INDEX('Výsledková listina'!$C:$C,MATCH(CONCATENATE(AP$4,$A25),'Výsledková listina'!$S:$S,0),1))</f>
      </c>
      <c r="AQ25" s="55">
        <f>IF(ISNA(MATCH(CONCATENATE(AP$4,$A25),'Výsledková listina'!$S:$S,0)),"",INDEX('Výsledková listina'!$T:$T,MATCH(CONCATENATE(AP$4,$A25),'Výsledková listina'!$S:$S,0),1))</f>
      </c>
      <c r="AR25" s="4"/>
      <c r="AS25" s="53">
        <f t="shared" si="8"/>
      </c>
      <c r="AT25" s="73"/>
      <c r="AU25" s="17">
        <f>IF(ISNA(MATCH(CONCATENATE(AU$4,$A25),'Výsledková listina'!$S:$S,0)),"",INDEX('Výsledková listina'!$C:$C,MATCH(CONCATENATE(AU$4,$A25),'Výsledková listina'!$S:$S,0),1))</f>
      </c>
      <c r="AV25" s="55">
        <f>IF(ISNA(MATCH(CONCATENATE(AU$4,$A25),'Výsledková listina'!$S:$S,0)),"",INDEX('Výsledková listina'!$T:$T,MATCH(CONCATENATE(AU$4,$A25),'Výsledková listina'!$S:$S,0),1))</f>
      </c>
      <c r="AW25" s="4"/>
      <c r="AX25" s="53">
        <f t="shared" si="9"/>
      </c>
      <c r="AY25" s="73"/>
      <c r="AZ25" s="17">
        <f>IF(ISNA(MATCH(CONCATENATE(AZ$4,$A25),'Výsledková listina'!$S:$S,0)),"",INDEX('Výsledková listina'!$C:$C,MATCH(CONCATENATE(AZ$4,$A25),'Výsledková listina'!$S:$S,0),1))</f>
      </c>
      <c r="BA25" s="55">
        <f>IF(ISNA(MATCH(CONCATENATE(AZ$4,$A25),'Výsledková listina'!$S:$S,0)),"",INDEX('Výsledková listina'!$T:$T,MATCH(CONCATENATE(AZ$4,$A25),'Výsledková listina'!$S:$S,0),1))</f>
      </c>
      <c r="BB25" s="4"/>
      <c r="BC25" s="53">
        <f t="shared" si="10"/>
      </c>
      <c r="BD25" s="73"/>
      <c r="BE25" s="17">
        <f>IF(ISNA(MATCH(CONCATENATE(BE$4,$A25),'Výsledková listina'!$S:$S,0)),"",INDEX('Výsledková listina'!$C:$C,MATCH(CONCATENATE(BE$4,$A25),'Výsledková listina'!$S:$S,0),1))</f>
      </c>
      <c r="BF25" s="55">
        <f>IF(ISNA(MATCH(CONCATENATE(BE$4,$A25),'Výsledková listina'!$S:$S,0)),"",INDEX('Výsledková listina'!$T:$T,MATCH(CONCATENATE(BE$4,$A25),'Výsledková listina'!$S:$S,0),1))</f>
      </c>
      <c r="BG25" s="4"/>
      <c r="BH25" s="53">
        <f t="shared" si="11"/>
      </c>
      <c r="BI25" s="73"/>
      <c r="BJ25" s="17">
        <f>IF(ISNA(MATCH(CONCATENATE(BJ$4,$A25),'Výsledková listina'!$S:$S,0)),"",INDEX('Výsledková listina'!$C:$C,MATCH(CONCATENATE(BJ$4,$A25),'Výsledková listina'!$S:$S,0),1))</f>
      </c>
      <c r="BK25" s="55">
        <f>IF(ISNA(MATCH(CONCATENATE(BJ$4,$A25),'Výsledková listina'!$S:$S,0)),"",INDEX('Výsledková listina'!$T:$T,MATCH(CONCATENATE(BJ$4,$A25),'Výsledková listina'!$S:$S,0),1))</f>
      </c>
      <c r="BL25" s="4"/>
      <c r="BM25" s="53">
        <f t="shared" si="12"/>
      </c>
      <c r="BN25" s="73"/>
      <c r="BO25" s="17">
        <f>IF(ISNA(MATCH(CONCATENATE(BO$4,$A25),'Výsledková listina'!$S:$S,0)),"",INDEX('Výsledková listina'!$C:$C,MATCH(CONCATENATE(BO$4,$A25),'Výsledková listina'!$S:$S,0),1))</f>
      </c>
      <c r="BP25" s="55">
        <f>IF(ISNA(MATCH(CONCATENATE(BO$4,$A25),'Výsledková listina'!$S:$S,0)),"",INDEX('Výsledková listina'!$T:$T,MATCH(CONCATENATE(BO$4,$A25),'Výsledková listina'!$S:$S,0),1))</f>
      </c>
      <c r="BQ25" s="4"/>
      <c r="BR25" s="53">
        <f t="shared" si="13"/>
      </c>
      <c r="BS25" s="73"/>
      <c r="BT25" s="17">
        <f>IF(ISNA(MATCH(CONCATENATE(BT$4,$A25),'Výsledková listina'!$S:$S,0)),"",INDEX('Výsledková listina'!$C:$C,MATCH(CONCATENATE(BT$4,$A25),'Výsledková listina'!$S:$S,0),1))</f>
      </c>
      <c r="BU25" s="55">
        <f>IF(ISNA(MATCH(CONCATENATE(BT$4,$A25),'Výsledková listina'!$S:$S,0)),"",INDEX('Výsledková listina'!$T:$T,MATCH(CONCATENATE(BT$4,$A25),'Výsledková listina'!$S:$S,0),1))</f>
      </c>
      <c r="BV25" s="4"/>
      <c r="BW25" s="53">
        <f t="shared" si="14"/>
      </c>
      <c r="BX25" s="73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5">
        <f>IF(ISNA(MATCH(CONCATENATE(B$4,$A26),'Výsledková listina'!$S:$S,0)),"",INDEX('Výsledková listina'!$T:$T,MATCH(CONCATENATE(B$4,$A26),'Výsledková listina'!$S:$S,0),1))</f>
      </c>
      <c r="D26" s="4"/>
      <c r="E26" s="53">
        <f t="shared" si="0"/>
      </c>
      <c r="F26" s="73"/>
      <c r="G26" s="17">
        <f>IF(ISNA(MATCH(CONCATENATE(G$4,$A26),'Výsledková listina'!$S:$S,0)),"",INDEX('Výsledková listina'!$C:$C,MATCH(CONCATENATE(G$4,$A26),'Výsledková listina'!$S:$S,0),1))</f>
      </c>
      <c r="H26" s="55">
        <f>IF(ISNA(MATCH(CONCATENATE(G$4,$A26),'Výsledková listina'!$S:$S,0)),"",INDEX('Výsledková listina'!$T:$T,MATCH(CONCATENATE(G$4,$A26),'Výsledková listina'!$S:$S,0),1))</f>
      </c>
      <c r="I26" s="4"/>
      <c r="J26" s="53">
        <f t="shared" si="1"/>
      </c>
      <c r="K26" s="73"/>
      <c r="L26" s="17">
        <f>IF(ISNA(MATCH(CONCATENATE(L$4,$A26),'Výsledková listina'!$S:$S,0)),"",INDEX('Výsledková listina'!$C:$C,MATCH(CONCATENATE(L$4,$A26),'Výsledková listina'!$S:$S,0),1))</f>
      </c>
      <c r="M26" s="55">
        <f>IF(ISNA(MATCH(CONCATENATE(L$4,$A26),'Výsledková listina'!$S:$S,0)),"",INDEX('Výsledková listina'!$T:$T,MATCH(CONCATENATE(L$4,$A26),'Výsledková listina'!$S:$S,0),1))</f>
      </c>
      <c r="N26" s="4"/>
      <c r="O26" s="53">
        <f t="shared" si="2"/>
      </c>
      <c r="P26" s="73"/>
      <c r="Q26" s="17">
        <f>IF(ISNA(MATCH(CONCATENATE(Q$4,$A26),'Výsledková listina'!$S:$S,0)),"",INDEX('Výsledková listina'!$C:$C,MATCH(CONCATENATE(Q$4,$A26),'Výsledková listina'!$S:$S,0),1))</f>
      </c>
      <c r="R26" s="55">
        <f>IF(ISNA(MATCH(CONCATENATE(Q$4,$A26),'Výsledková listina'!$S:$S,0)),"",INDEX('Výsledková listina'!$T:$T,MATCH(CONCATENATE(Q$4,$A26),'Výsledková listina'!$S:$S,0),1))</f>
      </c>
      <c r="S26" s="4"/>
      <c r="T26" s="53">
        <f t="shared" si="3"/>
      </c>
      <c r="U26" s="73"/>
      <c r="V26" s="17">
        <f>IF(ISNA(MATCH(CONCATENATE(V$4,$A26),'Výsledková listina'!$S:$S,0)),"",INDEX('Výsledková listina'!$C:$C,MATCH(CONCATENATE(V$4,$A26),'Výsledková listina'!$S:$S,0),1))</f>
      </c>
      <c r="W26" s="55">
        <f>IF(ISNA(MATCH(CONCATENATE(V$4,$A26),'Výsledková listina'!$S:$S,0)),"",INDEX('Výsledková listina'!$T:$T,MATCH(CONCATENATE(V$4,$A26),'Výsledková listina'!$S:$S,0),1))</f>
      </c>
      <c r="X26" s="4"/>
      <c r="Y26" s="53">
        <f t="shared" si="4"/>
      </c>
      <c r="Z26" s="73"/>
      <c r="AA26" s="17">
        <f>IF(ISNA(MATCH(CONCATENATE(AA$4,$A26),'Výsledková listina'!$S:$S,0)),"",INDEX('Výsledková listina'!$C:$C,MATCH(CONCATENATE(AA$4,$A26),'Výsledková listina'!$S:$S,0),1))</f>
      </c>
      <c r="AB26" s="55">
        <f>IF(ISNA(MATCH(CONCATENATE(AA$4,$A26),'Výsledková listina'!$S:$S,0)),"",INDEX('Výsledková listina'!$T:$T,MATCH(CONCATENATE(AA$4,$A26),'Výsledková listina'!$S:$S,0),1))</f>
      </c>
      <c r="AC26" s="4"/>
      <c r="AD26" s="53">
        <f t="shared" si="5"/>
      </c>
      <c r="AE26" s="73"/>
      <c r="AF26" s="17">
        <f>IF(ISNA(MATCH(CONCATENATE(AF$4,$A26),'Výsledková listina'!$S:$S,0)),"",INDEX('Výsledková listina'!$C:$C,MATCH(CONCATENATE(AF$4,$A26),'Výsledková listina'!$S:$S,0),1))</f>
      </c>
      <c r="AG26" s="55">
        <f>IF(ISNA(MATCH(CONCATENATE(AF$4,$A26),'Výsledková listina'!$S:$S,0)),"",INDEX('Výsledková listina'!$T:$T,MATCH(CONCATENATE(AF$4,$A26),'Výsledková listina'!$S:$S,0),1))</f>
      </c>
      <c r="AH26" s="4"/>
      <c r="AI26" s="53">
        <f t="shared" si="6"/>
      </c>
      <c r="AJ26" s="73"/>
      <c r="AK26" s="17">
        <f>IF(ISNA(MATCH(CONCATENATE(AK$4,$A26),'Výsledková listina'!$S:$S,0)),"",INDEX('Výsledková listina'!$C:$C,MATCH(CONCATENATE(AK$4,$A26),'Výsledková listina'!$S:$S,0),1))</f>
      </c>
      <c r="AL26" s="55">
        <f>IF(ISNA(MATCH(CONCATENATE(AK$4,$A26),'Výsledková listina'!$S:$S,0)),"",INDEX('Výsledková listina'!$T:$T,MATCH(CONCATENATE(AK$4,$A26),'Výsledková listina'!$S:$S,0),1))</f>
      </c>
      <c r="AM26" s="4"/>
      <c r="AN26" s="53">
        <f t="shared" si="7"/>
      </c>
      <c r="AO26" s="73"/>
      <c r="AP26" s="17">
        <f>IF(ISNA(MATCH(CONCATENATE(AP$4,$A26),'Výsledková listina'!$S:$S,0)),"",INDEX('Výsledková listina'!$C:$C,MATCH(CONCATENATE(AP$4,$A26),'Výsledková listina'!$S:$S,0),1))</f>
      </c>
      <c r="AQ26" s="55">
        <f>IF(ISNA(MATCH(CONCATENATE(AP$4,$A26),'Výsledková listina'!$S:$S,0)),"",INDEX('Výsledková listina'!$T:$T,MATCH(CONCATENATE(AP$4,$A26),'Výsledková listina'!$S:$S,0),1))</f>
      </c>
      <c r="AR26" s="4"/>
      <c r="AS26" s="53">
        <f t="shared" si="8"/>
      </c>
      <c r="AT26" s="73"/>
      <c r="AU26" s="17">
        <f>IF(ISNA(MATCH(CONCATENATE(AU$4,$A26),'Výsledková listina'!$S:$S,0)),"",INDEX('Výsledková listina'!$C:$C,MATCH(CONCATENATE(AU$4,$A26),'Výsledková listina'!$S:$S,0),1))</f>
      </c>
      <c r="AV26" s="55">
        <f>IF(ISNA(MATCH(CONCATENATE(AU$4,$A26),'Výsledková listina'!$S:$S,0)),"",INDEX('Výsledková listina'!$T:$T,MATCH(CONCATENATE(AU$4,$A26),'Výsledková listina'!$S:$S,0),1))</f>
      </c>
      <c r="AW26" s="4"/>
      <c r="AX26" s="53">
        <f t="shared" si="9"/>
      </c>
      <c r="AY26" s="73"/>
      <c r="AZ26" s="17">
        <f>IF(ISNA(MATCH(CONCATENATE(AZ$4,$A26),'Výsledková listina'!$S:$S,0)),"",INDEX('Výsledková listina'!$C:$C,MATCH(CONCATENATE(AZ$4,$A26),'Výsledková listina'!$S:$S,0),1))</f>
      </c>
      <c r="BA26" s="55">
        <f>IF(ISNA(MATCH(CONCATENATE(AZ$4,$A26),'Výsledková listina'!$S:$S,0)),"",INDEX('Výsledková listina'!$T:$T,MATCH(CONCATENATE(AZ$4,$A26),'Výsledková listina'!$S:$S,0),1))</f>
      </c>
      <c r="BB26" s="4"/>
      <c r="BC26" s="53">
        <f t="shared" si="10"/>
      </c>
      <c r="BD26" s="73"/>
      <c r="BE26" s="17">
        <f>IF(ISNA(MATCH(CONCATENATE(BE$4,$A26),'Výsledková listina'!$S:$S,0)),"",INDEX('Výsledková listina'!$C:$C,MATCH(CONCATENATE(BE$4,$A26),'Výsledková listina'!$S:$S,0),1))</f>
      </c>
      <c r="BF26" s="55">
        <f>IF(ISNA(MATCH(CONCATENATE(BE$4,$A26),'Výsledková listina'!$S:$S,0)),"",INDEX('Výsledková listina'!$T:$T,MATCH(CONCATENATE(BE$4,$A26),'Výsledková listina'!$S:$S,0),1))</f>
      </c>
      <c r="BG26" s="4"/>
      <c r="BH26" s="53">
        <f t="shared" si="11"/>
      </c>
      <c r="BI26" s="73"/>
      <c r="BJ26" s="17">
        <f>IF(ISNA(MATCH(CONCATENATE(BJ$4,$A26),'Výsledková listina'!$S:$S,0)),"",INDEX('Výsledková listina'!$C:$C,MATCH(CONCATENATE(BJ$4,$A26),'Výsledková listina'!$S:$S,0),1))</f>
      </c>
      <c r="BK26" s="55">
        <f>IF(ISNA(MATCH(CONCATENATE(BJ$4,$A26),'Výsledková listina'!$S:$S,0)),"",INDEX('Výsledková listina'!$T:$T,MATCH(CONCATENATE(BJ$4,$A26),'Výsledková listina'!$S:$S,0),1))</f>
      </c>
      <c r="BL26" s="4"/>
      <c r="BM26" s="53">
        <f t="shared" si="12"/>
      </c>
      <c r="BN26" s="73"/>
      <c r="BO26" s="17">
        <f>IF(ISNA(MATCH(CONCATENATE(BO$4,$A26),'Výsledková listina'!$S:$S,0)),"",INDEX('Výsledková listina'!$C:$C,MATCH(CONCATENATE(BO$4,$A26),'Výsledková listina'!$S:$S,0),1))</f>
      </c>
      <c r="BP26" s="55">
        <f>IF(ISNA(MATCH(CONCATENATE(BO$4,$A26),'Výsledková listina'!$S:$S,0)),"",INDEX('Výsledková listina'!$T:$T,MATCH(CONCATENATE(BO$4,$A26),'Výsledková listina'!$S:$S,0),1))</f>
      </c>
      <c r="BQ26" s="4"/>
      <c r="BR26" s="53">
        <f t="shared" si="13"/>
      </c>
      <c r="BS26" s="73"/>
      <c r="BT26" s="17">
        <f>IF(ISNA(MATCH(CONCATENATE(BT$4,$A26),'Výsledková listina'!$S:$S,0)),"",INDEX('Výsledková listina'!$C:$C,MATCH(CONCATENATE(BT$4,$A26),'Výsledková listina'!$S:$S,0),1))</f>
      </c>
      <c r="BU26" s="55">
        <f>IF(ISNA(MATCH(CONCATENATE(BT$4,$A26),'Výsledková listina'!$S:$S,0)),"",INDEX('Výsledková listina'!$T:$T,MATCH(CONCATENATE(BT$4,$A26),'Výsledková listina'!$S:$S,0),1))</f>
      </c>
      <c r="BV26" s="4"/>
      <c r="BW26" s="53">
        <f t="shared" si="14"/>
      </c>
      <c r="BX26" s="73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5">
        <f>IF(ISNA(MATCH(CONCATENATE(B$4,$A27),'Výsledková listina'!$S:$S,0)),"",INDEX('Výsledková listina'!$T:$T,MATCH(CONCATENATE(B$4,$A27),'Výsledková listina'!$S:$S,0),1))</f>
      </c>
      <c r="D27" s="4"/>
      <c r="E27" s="53">
        <f t="shared" si="0"/>
      </c>
      <c r="F27" s="73"/>
      <c r="G27" s="17">
        <f>IF(ISNA(MATCH(CONCATENATE(G$4,$A27),'Výsledková listina'!$S:$S,0)),"",INDEX('Výsledková listina'!$C:$C,MATCH(CONCATENATE(G$4,$A27),'Výsledková listina'!$S:$S,0),1))</f>
      </c>
      <c r="H27" s="55">
        <f>IF(ISNA(MATCH(CONCATENATE(G$4,$A27),'Výsledková listina'!$S:$S,0)),"",INDEX('Výsledková listina'!$T:$T,MATCH(CONCATENATE(G$4,$A27),'Výsledková listina'!$S:$S,0),1))</f>
      </c>
      <c r="I27" s="4"/>
      <c r="J27" s="53">
        <f t="shared" si="1"/>
      </c>
      <c r="K27" s="73"/>
      <c r="L27" s="17">
        <f>IF(ISNA(MATCH(CONCATENATE(L$4,$A27),'Výsledková listina'!$S:$S,0)),"",INDEX('Výsledková listina'!$C:$C,MATCH(CONCATENATE(L$4,$A27),'Výsledková listina'!$S:$S,0),1))</f>
      </c>
      <c r="M27" s="55">
        <f>IF(ISNA(MATCH(CONCATENATE(L$4,$A27),'Výsledková listina'!$S:$S,0)),"",INDEX('Výsledková listina'!$T:$T,MATCH(CONCATENATE(L$4,$A27),'Výsledková listina'!$S:$S,0),1))</f>
      </c>
      <c r="N27" s="4"/>
      <c r="O27" s="53">
        <f t="shared" si="2"/>
      </c>
      <c r="P27" s="73"/>
      <c r="Q27" s="17">
        <f>IF(ISNA(MATCH(CONCATENATE(Q$4,$A27),'Výsledková listina'!$S:$S,0)),"",INDEX('Výsledková listina'!$C:$C,MATCH(CONCATENATE(Q$4,$A27),'Výsledková listina'!$S:$S,0),1))</f>
      </c>
      <c r="R27" s="55">
        <f>IF(ISNA(MATCH(CONCATENATE(Q$4,$A27),'Výsledková listina'!$S:$S,0)),"",INDEX('Výsledková listina'!$T:$T,MATCH(CONCATENATE(Q$4,$A27),'Výsledková listina'!$S:$S,0),1))</f>
      </c>
      <c r="S27" s="4"/>
      <c r="T27" s="53">
        <f t="shared" si="3"/>
      </c>
      <c r="U27" s="73"/>
      <c r="V27" s="17">
        <f>IF(ISNA(MATCH(CONCATENATE(V$4,$A27),'Výsledková listina'!$S:$S,0)),"",INDEX('Výsledková listina'!$C:$C,MATCH(CONCATENATE(V$4,$A27),'Výsledková listina'!$S:$S,0),1))</f>
      </c>
      <c r="W27" s="55">
        <f>IF(ISNA(MATCH(CONCATENATE(V$4,$A27),'Výsledková listina'!$S:$S,0)),"",INDEX('Výsledková listina'!$T:$T,MATCH(CONCATENATE(V$4,$A27),'Výsledková listina'!$S:$S,0),1))</f>
      </c>
      <c r="X27" s="4"/>
      <c r="Y27" s="53">
        <f t="shared" si="4"/>
      </c>
      <c r="Z27" s="73"/>
      <c r="AA27" s="17">
        <f>IF(ISNA(MATCH(CONCATENATE(AA$4,$A27),'Výsledková listina'!$S:$S,0)),"",INDEX('Výsledková listina'!$C:$C,MATCH(CONCATENATE(AA$4,$A27),'Výsledková listina'!$S:$S,0),1))</f>
      </c>
      <c r="AB27" s="55">
        <f>IF(ISNA(MATCH(CONCATENATE(AA$4,$A27),'Výsledková listina'!$S:$S,0)),"",INDEX('Výsledková listina'!$T:$T,MATCH(CONCATENATE(AA$4,$A27),'Výsledková listina'!$S:$S,0),1))</f>
      </c>
      <c r="AC27" s="4"/>
      <c r="AD27" s="53">
        <f t="shared" si="5"/>
      </c>
      <c r="AE27" s="73"/>
      <c r="AF27" s="17">
        <f>IF(ISNA(MATCH(CONCATENATE(AF$4,$A27),'Výsledková listina'!$S:$S,0)),"",INDEX('Výsledková listina'!$C:$C,MATCH(CONCATENATE(AF$4,$A27),'Výsledková listina'!$S:$S,0),1))</f>
      </c>
      <c r="AG27" s="55">
        <f>IF(ISNA(MATCH(CONCATENATE(AF$4,$A27),'Výsledková listina'!$S:$S,0)),"",INDEX('Výsledková listina'!$T:$T,MATCH(CONCATENATE(AF$4,$A27),'Výsledková listina'!$S:$S,0),1))</f>
      </c>
      <c r="AH27" s="4"/>
      <c r="AI27" s="53">
        <f t="shared" si="6"/>
      </c>
      <c r="AJ27" s="73"/>
      <c r="AK27" s="17">
        <f>IF(ISNA(MATCH(CONCATENATE(AK$4,$A27),'Výsledková listina'!$S:$S,0)),"",INDEX('Výsledková listina'!$C:$C,MATCH(CONCATENATE(AK$4,$A27),'Výsledková listina'!$S:$S,0),1))</f>
      </c>
      <c r="AL27" s="55">
        <f>IF(ISNA(MATCH(CONCATENATE(AK$4,$A27),'Výsledková listina'!$S:$S,0)),"",INDEX('Výsledková listina'!$T:$T,MATCH(CONCATENATE(AK$4,$A27),'Výsledková listina'!$S:$S,0),1))</f>
      </c>
      <c r="AM27" s="4"/>
      <c r="AN27" s="53">
        <f t="shared" si="7"/>
      </c>
      <c r="AO27" s="73"/>
      <c r="AP27" s="17">
        <f>IF(ISNA(MATCH(CONCATENATE(AP$4,$A27),'Výsledková listina'!$S:$S,0)),"",INDEX('Výsledková listina'!$C:$C,MATCH(CONCATENATE(AP$4,$A27),'Výsledková listina'!$S:$S,0),1))</f>
      </c>
      <c r="AQ27" s="55">
        <f>IF(ISNA(MATCH(CONCATENATE(AP$4,$A27),'Výsledková listina'!$S:$S,0)),"",INDEX('Výsledková listina'!$T:$T,MATCH(CONCATENATE(AP$4,$A27),'Výsledková listina'!$S:$S,0),1))</f>
      </c>
      <c r="AR27" s="4"/>
      <c r="AS27" s="53">
        <f t="shared" si="8"/>
      </c>
      <c r="AT27" s="73"/>
      <c r="AU27" s="17">
        <f>IF(ISNA(MATCH(CONCATENATE(AU$4,$A27),'Výsledková listina'!$S:$S,0)),"",INDEX('Výsledková listina'!$C:$C,MATCH(CONCATENATE(AU$4,$A27),'Výsledková listina'!$S:$S,0),1))</f>
      </c>
      <c r="AV27" s="55">
        <f>IF(ISNA(MATCH(CONCATENATE(AU$4,$A27),'Výsledková listina'!$S:$S,0)),"",INDEX('Výsledková listina'!$T:$T,MATCH(CONCATENATE(AU$4,$A27),'Výsledková listina'!$S:$S,0),1))</f>
      </c>
      <c r="AW27" s="4"/>
      <c r="AX27" s="53">
        <f t="shared" si="9"/>
      </c>
      <c r="AY27" s="73"/>
      <c r="AZ27" s="17">
        <f>IF(ISNA(MATCH(CONCATENATE(AZ$4,$A27),'Výsledková listina'!$S:$S,0)),"",INDEX('Výsledková listina'!$C:$C,MATCH(CONCATENATE(AZ$4,$A27),'Výsledková listina'!$S:$S,0),1))</f>
      </c>
      <c r="BA27" s="55">
        <f>IF(ISNA(MATCH(CONCATENATE(AZ$4,$A27),'Výsledková listina'!$S:$S,0)),"",INDEX('Výsledková listina'!$T:$T,MATCH(CONCATENATE(AZ$4,$A27),'Výsledková listina'!$S:$S,0),1))</f>
      </c>
      <c r="BB27" s="4"/>
      <c r="BC27" s="53">
        <f t="shared" si="10"/>
      </c>
      <c r="BD27" s="73"/>
      <c r="BE27" s="17">
        <f>IF(ISNA(MATCH(CONCATENATE(BE$4,$A27),'Výsledková listina'!$S:$S,0)),"",INDEX('Výsledková listina'!$C:$C,MATCH(CONCATENATE(BE$4,$A27),'Výsledková listina'!$S:$S,0),1))</f>
      </c>
      <c r="BF27" s="55">
        <f>IF(ISNA(MATCH(CONCATENATE(BE$4,$A27),'Výsledková listina'!$S:$S,0)),"",INDEX('Výsledková listina'!$T:$T,MATCH(CONCATENATE(BE$4,$A27),'Výsledková listina'!$S:$S,0),1))</f>
      </c>
      <c r="BG27" s="4"/>
      <c r="BH27" s="53">
        <f t="shared" si="11"/>
      </c>
      <c r="BI27" s="73"/>
      <c r="BJ27" s="17">
        <f>IF(ISNA(MATCH(CONCATENATE(BJ$4,$A27),'Výsledková listina'!$S:$S,0)),"",INDEX('Výsledková listina'!$C:$C,MATCH(CONCATENATE(BJ$4,$A27),'Výsledková listina'!$S:$S,0),1))</f>
      </c>
      <c r="BK27" s="55">
        <f>IF(ISNA(MATCH(CONCATENATE(BJ$4,$A27),'Výsledková listina'!$S:$S,0)),"",INDEX('Výsledková listina'!$T:$T,MATCH(CONCATENATE(BJ$4,$A27),'Výsledková listina'!$S:$S,0),1))</f>
      </c>
      <c r="BL27" s="4"/>
      <c r="BM27" s="53">
        <f t="shared" si="12"/>
      </c>
      <c r="BN27" s="73"/>
      <c r="BO27" s="17">
        <f>IF(ISNA(MATCH(CONCATENATE(BO$4,$A27),'Výsledková listina'!$S:$S,0)),"",INDEX('Výsledková listina'!$C:$C,MATCH(CONCATENATE(BO$4,$A27),'Výsledková listina'!$S:$S,0),1))</f>
      </c>
      <c r="BP27" s="55">
        <f>IF(ISNA(MATCH(CONCATENATE(BO$4,$A27),'Výsledková listina'!$S:$S,0)),"",INDEX('Výsledková listina'!$T:$T,MATCH(CONCATENATE(BO$4,$A27),'Výsledková listina'!$S:$S,0),1))</f>
      </c>
      <c r="BQ27" s="4"/>
      <c r="BR27" s="53">
        <f t="shared" si="13"/>
      </c>
      <c r="BS27" s="73"/>
      <c r="BT27" s="17">
        <f>IF(ISNA(MATCH(CONCATENATE(BT$4,$A27),'Výsledková listina'!$S:$S,0)),"",INDEX('Výsledková listina'!$C:$C,MATCH(CONCATENATE(BT$4,$A27),'Výsledková listina'!$S:$S,0),1))</f>
      </c>
      <c r="BU27" s="55">
        <f>IF(ISNA(MATCH(CONCATENATE(BT$4,$A27),'Výsledková listina'!$S:$S,0)),"",INDEX('Výsledková listina'!$T:$T,MATCH(CONCATENATE(BT$4,$A27),'Výsledková listina'!$S:$S,0),1))</f>
      </c>
      <c r="BV27" s="4"/>
      <c r="BW27" s="53">
        <f t="shared" si="14"/>
      </c>
      <c r="BX27" s="73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5">
        <f>IF(ISNA(MATCH(CONCATENATE(B$4,$A28),'Výsledková listina'!$S:$S,0)),"",INDEX('Výsledková listina'!$T:$T,MATCH(CONCATENATE(B$4,$A28),'Výsledková listina'!$S:$S,0),1))</f>
      </c>
      <c r="D28" s="4"/>
      <c r="E28" s="53">
        <f t="shared" si="0"/>
      </c>
      <c r="F28" s="73"/>
      <c r="G28" s="17">
        <f>IF(ISNA(MATCH(CONCATENATE(G$4,$A28),'Výsledková listina'!$S:$S,0)),"",INDEX('Výsledková listina'!$C:$C,MATCH(CONCATENATE(G$4,$A28),'Výsledková listina'!$S:$S,0),1))</f>
      </c>
      <c r="H28" s="55">
        <f>IF(ISNA(MATCH(CONCATENATE(G$4,$A28),'Výsledková listina'!$S:$S,0)),"",INDEX('Výsledková listina'!$T:$T,MATCH(CONCATENATE(G$4,$A28),'Výsledková listina'!$S:$S,0),1))</f>
      </c>
      <c r="I28" s="4"/>
      <c r="J28" s="53">
        <f t="shared" si="1"/>
      </c>
      <c r="K28" s="73"/>
      <c r="L28" s="17">
        <f>IF(ISNA(MATCH(CONCATENATE(L$4,$A28),'Výsledková listina'!$S:$S,0)),"",INDEX('Výsledková listina'!$C:$C,MATCH(CONCATENATE(L$4,$A28),'Výsledková listina'!$S:$S,0),1))</f>
      </c>
      <c r="M28" s="55">
        <f>IF(ISNA(MATCH(CONCATENATE(L$4,$A28),'Výsledková listina'!$S:$S,0)),"",INDEX('Výsledková listina'!$T:$T,MATCH(CONCATENATE(L$4,$A28),'Výsledková listina'!$S:$S,0),1))</f>
      </c>
      <c r="N28" s="4"/>
      <c r="O28" s="53">
        <f t="shared" si="2"/>
      </c>
      <c r="P28" s="73"/>
      <c r="Q28" s="17">
        <f>IF(ISNA(MATCH(CONCATENATE(Q$4,$A28),'Výsledková listina'!$S:$S,0)),"",INDEX('Výsledková listina'!$C:$C,MATCH(CONCATENATE(Q$4,$A28),'Výsledková listina'!$S:$S,0),1))</f>
      </c>
      <c r="R28" s="55">
        <f>IF(ISNA(MATCH(CONCATENATE(Q$4,$A28),'Výsledková listina'!$S:$S,0)),"",INDEX('Výsledková listina'!$T:$T,MATCH(CONCATENATE(Q$4,$A28),'Výsledková listina'!$S:$S,0),1))</f>
      </c>
      <c r="S28" s="4"/>
      <c r="T28" s="53">
        <f t="shared" si="3"/>
      </c>
      <c r="U28" s="73"/>
      <c r="V28" s="17">
        <f>IF(ISNA(MATCH(CONCATENATE(V$4,$A28),'Výsledková listina'!$S:$S,0)),"",INDEX('Výsledková listina'!$C:$C,MATCH(CONCATENATE(V$4,$A28),'Výsledková listina'!$S:$S,0),1))</f>
      </c>
      <c r="W28" s="55">
        <f>IF(ISNA(MATCH(CONCATENATE(V$4,$A28),'Výsledková listina'!$S:$S,0)),"",INDEX('Výsledková listina'!$T:$T,MATCH(CONCATENATE(V$4,$A28),'Výsledková listina'!$S:$S,0),1))</f>
      </c>
      <c r="X28" s="4"/>
      <c r="Y28" s="53">
        <f t="shared" si="4"/>
      </c>
      <c r="Z28" s="73"/>
      <c r="AA28" s="17">
        <f>IF(ISNA(MATCH(CONCATENATE(AA$4,$A28),'Výsledková listina'!$S:$S,0)),"",INDEX('Výsledková listina'!$C:$C,MATCH(CONCATENATE(AA$4,$A28),'Výsledková listina'!$S:$S,0),1))</f>
      </c>
      <c r="AB28" s="55">
        <f>IF(ISNA(MATCH(CONCATENATE(AA$4,$A28),'Výsledková listina'!$S:$S,0)),"",INDEX('Výsledková listina'!$T:$T,MATCH(CONCATENATE(AA$4,$A28),'Výsledková listina'!$S:$S,0),1))</f>
      </c>
      <c r="AC28" s="4"/>
      <c r="AD28" s="53">
        <f t="shared" si="5"/>
      </c>
      <c r="AE28" s="73"/>
      <c r="AF28" s="17">
        <f>IF(ISNA(MATCH(CONCATENATE(AF$4,$A28),'Výsledková listina'!$S:$S,0)),"",INDEX('Výsledková listina'!$C:$C,MATCH(CONCATENATE(AF$4,$A28),'Výsledková listina'!$S:$S,0),1))</f>
      </c>
      <c r="AG28" s="55">
        <f>IF(ISNA(MATCH(CONCATENATE(AF$4,$A28),'Výsledková listina'!$S:$S,0)),"",INDEX('Výsledková listina'!$T:$T,MATCH(CONCATENATE(AF$4,$A28),'Výsledková listina'!$S:$S,0),1))</f>
      </c>
      <c r="AH28" s="4"/>
      <c r="AI28" s="53">
        <f t="shared" si="6"/>
      </c>
      <c r="AJ28" s="73"/>
      <c r="AK28" s="17">
        <f>IF(ISNA(MATCH(CONCATENATE(AK$4,$A28),'Výsledková listina'!$S:$S,0)),"",INDEX('Výsledková listina'!$C:$C,MATCH(CONCATENATE(AK$4,$A28),'Výsledková listina'!$S:$S,0),1))</f>
      </c>
      <c r="AL28" s="55">
        <f>IF(ISNA(MATCH(CONCATENATE(AK$4,$A28),'Výsledková listina'!$S:$S,0)),"",INDEX('Výsledková listina'!$T:$T,MATCH(CONCATENATE(AK$4,$A28),'Výsledková listina'!$S:$S,0),1))</f>
      </c>
      <c r="AM28" s="4"/>
      <c r="AN28" s="53">
        <f t="shared" si="7"/>
      </c>
      <c r="AO28" s="73"/>
      <c r="AP28" s="17">
        <f>IF(ISNA(MATCH(CONCATENATE(AP$4,$A28),'Výsledková listina'!$S:$S,0)),"",INDEX('Výsledková listina'!$C:$C,MATCH(CONCATENATE(AP$4,$A28),'Výsledková listina'!$S:$S,0),1))</f>
      </c>
      <c r="AQ28" s="55">
        <f>IF(ISNA(MATCH(CONCATENATE(AP$4,$A28),'Výsledková listina'!$S:$S,0)),"",INDEX('Výsledková listina'!$T:$T,MATCH(CONCATENATE(AP$4,$A28),'Výsledková listina'!$S:$S,0),1))</f>
      </c>
      <c r="AR28" s="4"/>
      <c r="AS28" s="53">
        <f t="shared" si="8"/>
      </c>
      <c r="AT28" s="73"/>
      <c r="AU28" s="17">
        <f>IF(ISNA(MATCH(CONCATENATE(AU$4,$A28),'Výsledková listina'!$S:$S,0)),"",INDEX('Výsledková listina'!$C:$C,MATCH(CONCATENATE(AU$4,$A28),'Výsledková listina'!$S:$S,0),1))</f>
      </c>
      <c r="AV28" s="55">
        <f>IF(ISNA(MATCH(CONCATENATE(AU$4,$A28),'Výsledková listina'!$S:$S,0)),"",INDEX('Výsledková listina'!$T:$T,MATCH(CONCATENATE(AU$4,$A28),'Výsledková listina'!$S:$S,0),1))</f>
      </c>
      <c r="AW28" s="4"/>
      <c r="AX28" s="53">
        <f t="shared" si="9"/>
      </c>
      <c r="AY28" s="73"/>
      <c r="AZ28" s="17">
        <f>IF(ISNA(MATCH(CONCATENATE(AZ$4,$A28),'Výsledková listina'!$S:$S,0)),"",INDEX('Výsledková listina'!$C:$C,MATCH(CONCATENATE(AZ$4,$A28),'Výsledková listina'!$S:$S,0),1))</f>
      </c>
      <c r="BA28" s="55">
        <f>IF(ISNA(MATCH(CONCATENATE(AZ$4,$A28),'Výsledková listina'!$S:$S,0)),"",INDEX('Výsledková listina'!$T:$T,MATCH(CONCATENATE(AZ$4,$A28),'Výsledková listina'!$S:$S,0),1))</f>
      </c>
      <c r="BB28" s="4"/>
      <c r="BC28" s="53">
        <f t="shared" si="10"/>
      </c>
      <c r="BD28" s="73"/>
      <c r="BE28" s="17">
        <f>IF(ISNA(MATCH(CONCATENATE(BE$4,$A28),'Výsledková listina'!$S:$S,0)),"",INDEX('Výsledková listina'!$C:$C,MATCH(CONCATENATE(BE$4,$A28),'Výsledková listina'!$S:$S,0),1))</f>
      </c>
      <c r="BF28" s="55">
        <f>IF(ISNA(MATCH(CONCATENATE(BE$4,$A28),'Výsledková listina'!$S:$S,0)),"",INDEX('Výsledková listina'!$T:$T,MATCH(CONCATENATE(BE$4,$A28),'Výsledková listina'!$S:$S,0),1))</f>
      </c>
      <c r="BG28" s="4"/>
      <c r="BH28" s="53">
        <f t="shared" si="11"/>
      </c>
      <c r="BI28" s="73"/>
      <c r="BJ28" s="17">
        <f>IF(ISNA(MATCH(CONCATENATE(BJ$4,$A28),'Výsledková listina'!$S:$S,0)),"",INDEX('Výsledková listina'!$C:$C,MATCH(CONCATENATE(BJ$4,$A28),'Výsledková listina'!$S:$S,0),1))</f>
      </c>
      <c r="BK28" s="55">
        <f>IF(ISNA(MATCH(CONCATENATE(BJ$4,$A28),'Výsledková listina'!$S:$S,0)),"",INDEX('Výsledková listina'!$T:$T,MATCH(CONCATENATE(BJ$4,$A28),'Výsledková listina'!$S:$S,0),1))</f>
      </c>
      <c r="BL28" s="4"/>
      <c r="BM28" s="53">
        <f t="shared" si="12"/>
      </c>
      <c r="BN28" s="73"/>
      <c r="BO28" s="17">
        <f>IF(ISNA(MATCH(CONCATENATE(BO$4,$A28),'Výsledková listina'!$S:$S,0)),"",INDEX('Výsledková listina'!$C:$C,MATCH(CONCATENATE(BO$4,$A28),'Výsledková listina'!$S:$S,0),1))</f>
      </c>
      <c r="BP28" s="55">
        <f>IF(ISNA(MATCH(CONCATENATE(BO$4,$A28),'Výsledková listina'!$S:$S,0)),"",INDEX('Výsledková listina'!$T:$T,MATCH(CONCATENATE(BO$4,$A28),'Výsledková listina'!$S:$S,0),1))</f>
      </c>
      <c r="BQ28" s="4"/>
      <c r="BR28" s="53">
        <f t="shared" si="13"/>
      </c>
      <c r="BS28" s="73"/>
      <c r="BT28" s="17">
        <f>IF(ISNA(MATCH(CONCATENATE(BT$4,$A28),'Výsledková listina'!$S:$S,0)),"",INDEX('Výsledková listina'!$C:$C,MATCH(CONCATENATE(BT$4,$A28),'Výsledková listina'!$S:$S,0),1))</f>
      </c>
      <c r="BU28" s="55">
        <f>IF(ISNA(MATCH(CONCATENATE(BT$4,$A28),'Výsledková listina'!$S:$S,0)),"",INDEX('Výsledková listina'!$T:$T,MATCH(CONCATENATE(BT$4,$A28),'Výsledková listina'!$S:$S,0),1))</f>
      </c>
      <c r="BV28" s="4"/>
      <c r="BW28" s="53">
        <f t="shared" si="14"/>
      </c>
      <c r="BX28" s="73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5">
        <f>IF(ISNA(MATCH(CONCATENATE(B$4,$A29),'Výsledková listina'!$S:$S,0)),"",INDEX('Výsledková listina'!$T:$T,MATCH(CONCATENATE(B$4,$A29),'Výsledková listina'!$S:$S,0),1))</f>
      </c>
      <c r="D29" s="4"/>
      <c r="E29" s="53">
        <f t="shared" si="0"/>
      </c>
      <c r="F29" s="73"/>
      <c r="G29" s="17">
        <f>IF(ISNA(MATCH(CONCATENATE(G$4,$A29),'Výsledková listina'!$S:$S,0)),"",INDEX('Výsledková listina'!$C:$C,MATCH(CONCATENATE(G$4,$A29),'Výsledková listina'!$S:$S,0),1))</f>
      </c>
      <c r="H29" s="55">
        <f>IF(ISNA(MATCH(CONCATENATE(G$4,$A29),'Výsledková listina'!$S:$S,0)),"",INDEX('Výsledková listina'!$T:$T,MATCH(CONCATENATE(G$4,$A29),'Výsledková listina'!$S:$S,0),1))</f>
      </c>
      <c r="I29" s="4"/>
      <c r="J29" s="53">
        <f t="shared" si="1"/>
      </c>
      <c r="K29" s="73"/>
      <c r="L29" s="17">
        <f>IF(ISNA(MATCH(CONCATENATE(L$4,$A29),'Výsledková listina'!$S:$S,0)),"",INDEX('Výsledková listina'!$C:$C,MATCH(CONCATENATE(L$4,$A29),'Výsledková listina'!$S:$S,0),1))</f>
      </c>
      <c r="M29" s="55">
        <f>IF(ISNA(MATCH(CONCATENATE(L$4,$A29),'Výsledková listina'!$S:$S,0)),"",INDEX('Výsledková listina'!$T:$T,MATCH(CONCATENATE(L$4,$A29),'Výsledková listina'!$S:$S,0),1))</f>
      </c>
      <c r="N29" s="4"/>
      <c r="O29" s="53">
        <f t="shared" si="2"/>
      </c>
      <c r="P29" s="73"/>
      <c r="Q29" s="17">
        <f>IF(ISNA(MATCH(CONCATENATE(Q$4,$A29),'Výsledková listina'!$S:$S,0)),"",INDEX('Výsledková listina'!$C:$C,MATCH(CONCATENATE(Q$4,$A29),'Výsledková listina'!$S:$S,0),1))</f>
      </c>
      <c r="R29" s="55">
        <f>IF(ISNA(MATCH(CONCATENATE(Q$4,$A29),'Výsledková listina'!$S:$S,0)),"",INDEX('Výsledková listina'!$T:$T,MATCH(CONCATENATE(Q$4,$A29),'Výsledková listina'!$S:$S,0),1))</f>
      </c>
      <c r="S29" s="4"/>
      <c r="T29" s="53">
        <f t="shared" si="3"/>
      </c>
      <c r="U29" s="73"/>
      <c r="V29" s="17">
        <f>IF(ISNA(MATCH(CONCATENATE(V$4,$A29),'Výsledková listina'!$S:$S,0)),"",INDEX('Výsledková listina'!$C:$C,MATCH(CONCATENATE(V$4,$A29),'Výsledková listina'!$S:$S,0),1))</f>
      </c>
      <c r="W29" s="55">
        <f>IF(ISNA(MATCH(CONCATENATE(V$4,$A29),'Výsledková listina'!$S:$S,0)),"",INDEX('Výsledková listina'!$T:$T,MATCH(CONCATENATE(V$4,$A29),'Výsledková listina'!$S:$S,0),1))</f>
      </c>
      <c r="X29" s="4"/>
      <c r="Y29" s="53">
        <f t="shared" si="4"/>
      </c>
      <c r="Z29" s="73"/>
      <c r="AA29" s="17">
        <f>IF(ISNA(MATCH(CONCATENATE(AA$4,$A29),'Výsledková listina'!$S:$S,0)),"",INDEX('Výsledková listina'!$C:$C,MATCH(CONCATENATE(AA$4,$A29),'Výsledková listina'!$S:$S,0),1))</f>
      </c>
      <c r="AB29" s="55">
        <f>IF(ISNA(MATCH(CONCATENATE(AA$4,$A29),'Výsledková listina'!$S:$S,0)),"",INDEX('Výsledková listina'!$T:$T,MATCH(CONCATENATE(AA$4,$A29),'Výsledková listina'!$S:$S,0),1))</f>
      </c>
      <c r="AC29" s="4"/>
      <c r="AD29" s="53">
        <f t="shared" si="5"/>
      </c>
      <c r="AE29" s="73"/>
      <c r="AF29" s="17">
        <f>IF(ISNA(MATCH(CONCATENATE(AF$4,$A29),'Výsledková listina'!$S:$S,0)),"",INDEX('Výsledková listina'!$C:$C,MATCH(CONCATENATE(AF$4,$A29),'Výsledková listina'!$S:$S,0),1))</f>
      </c>
      <c r="AG29" s="55">
        <f>IF(ISNA(MATCH(CONCATENATE(AF$4,$A29),'Výsledková listina'!$S:$S,0)),"",INDEX('Výsledková listina'!$T:$T,MATCH(CONCATENATE(AF$4,$A29),'Výsledková listina'!$S:$S,0),1))</f>
      </c>
      <c r="AH29" s="4"/>
      <c r="AI29" s="53">
        <f t="shared" si="6"/>
      </c>
      <c r="AJ29" s="73"/>
      <c r="AK29" s="17">
        <f>IF(ISNA(MATCH(CONCATENATE(AK$4,$A29),'Výsledková listina'!$S:$S,0)),"",INDEX('Výsledková listina'!$C:$C,MATCH(CONCATENATE(AK$4,$A29),'Výsledková listina'!$S:$S,0),1))</f>
      </c>
      <c r="AL29" s="55">
        <f>IF(ISNA(MATCH(CONCATENATE(AK$4,$A29),'Výsledková listina'!$S:$S,0)),"",INDEX('Výsledková listina'!$T:$T,MATCH(CONCATENATE(AK$4,$A29),'Výsledková listina'!$S:$S,0),1))</f>
      </c>
      <c r="AM29" s="4"/>
      <c r="AN29" s="53">
        <f t="shared" si="7"/>
      </c>
      <c r="AO29" s="73"/>
      <c r="AP29" s="17">
        <f>IF(ISNA(MATCH(CONCATENATE(AP$4,$A29),'Výsledková listina'!$S:$S,0)),"",INDEX('Výsledková listina'!$C:$C,MATCH(CONCATENATE(AP$4,$A29),'Výsledková listina'!$S:$S,0),1))</f>
      </c>
      <c r="AQ29" s="55">
        <f>IF(ISNA(MATCH(CONCATENATE(AP$4,$A29),'Výsledková listina'!$S:$S,0)),"",INDEX('Výsledková listina'!$T:$T,MATCH(CONCATENATE(AP$4,$A29),'Výsledková listina'!$S:$S,0),1))</f>
      </c>
      <c r="AR29" s="4"/>
      <c r="AS29" s="53">
        <f t="shared" si="8"/>
      </c>
      <c r="AT29" s="73"/>
      <c r="AU29" s="17">
        <f>IF(ISNA(MATCH(CONCATENATE(AU$4,$A29),'Výsledková listina'!$S:$S,0)),"",INDEX('Výsledková listina'!$C:$C,MATCH(CONCATENATE(AU$4,$A29),'Výsledková listina'!$S:$S,0),1))</f>
      </c>
      <c r="AV29" s="55">
        <f>IF(ISNA(MATCH(CONCATENATE(AU$4,$A29),'Výsledková listina'!$S:$S,0)),"",INDEX('Výsledková listina'!$T:$T,MATCH(CONCATENATE(AU$4,$A29),'Výsledková listina'!$S:$S,0),1))</f>
      </c>
      <c r="AW29" s="4"/>
      <c r="AX29" s="53">
        <f t="shared" si="9"/>
      </c>
      <c r="AY29" s="73"/>
      <c r="AZ29" s="17">
        <f>IF(ISNA(MATCH(CONCATENATE(AZ$4,$A29),'Výsledková listina'!$S:$S,0)),"",INDEX('Výsledková listina'!$C:$C,MATCH(CONCATENATE(AZ$4,$A29),'Výsledková listina'!$S:$S,0),1))</f>
      </c>
      <c r="BA29" s="55">
        <f>IF(ISNA(MATCH(CONCATENATE(AZ$4,$A29),'Výsledková listina'!$S:$S,0)),"",INDEX('Výsledková listina'!$T:$T,MATCH(CONCATENATE(AZ$4,$A29),'Výsledková listina'!$S:$S,0),1))</f>
      </c>
      <c r="BB29" s="4"/>
      <c r="BC29" s="53">
        <f t="shared" si="10"/>
      </c>
      <c r="BD29" s="73"/>
      <c r="BE29" s="17">
        <f>IF(ISNA(MATCH(CONCATENATE(BE$4,$A29),'Výsledková listina'!$S:$S,0)),"",INDEX('Výsledková listina'!$C:$C,MATCH(CONCATENATE(BE$4,$A29),'Výsledková listina'!$S:$S,0),1))</f>
      </c>
      <c r="BF29" s="55">
        <f>IF(ISNA(MATCH(CONCATENATE(BE$4,$A29),'Výsledková listina'!$S:$S,0)),"",INDEX('Výsledková listina'!$T:$T,MATCH(CONCATENATE(BE$4,$A29),'Výsledková listina'!$S:$S,0),1))</f>
      </c>
      <c r="BG29" s="4"/>
      <c r="BH29" s="53">
        <f t="shared" si="11"/>
      </c>
      <c r="BI29" s="73"/>
      <c r="BJ29" s="17">
        <f>IF(ISNA(MATCH(CONCATENATE(BJ$4,$A29),'Výsledková listina'!$S:$S,0)),"",INDEX('Výsledková listina'!$C:$C,MATCH(CONCATENATE(BJ$4,$A29),'Výsledková listina'!$S:$S,0),1))</f>
      </c>
      <c r="BK29" s="55">
        <f>IF(ISNA(MATCH(CONCATENATE(BJ$4,$A29),'Výsledková listina'!$S:$S,0)),"",INDEX('Výsledková listina'!$T:$T,MATCH(CONCATENATE(BJ$4,$A29),'Výsledková listina'!$S:$S,0),1))</f>
      </c>
      <c r="BL29" s="4"/>
      <c r="BM29" s="53">
        <f t="shared" si="12"/>
      </c>
      <c r="BN29" s="73"/>
      <c r="BO29" s="17">
        <f>IF(ISNA(MATCH(CONCATENATE(BO$4,$A29),'Výsledková listina'!$S:$S,0)),"",INDEX('Výsledková listina'!$C:$C,MATCH(CONCATENATE(BO$4,$A29),'Výsledková listina'!$S:$S,0),1))</f>
      </c>
      <c r="BP29" s="55">
        <f>IF(ISNA(MATCH(CONCATENATE(BO$4,$A29),'Výsledková listina'!$S:$S,0)),"",INDEX('Výsledková listina'!$T:$T,MATCH(CONCATENATE(BO$4,$A29),'Výsledková listina'!$S:$S,0),1))</f>
      </c>
      <c r="BQ29" s="4"/>
      <c r="BR29" s="53">
        <f t="shared" si="13"/>
      </c>
      <c r="BS29" s="73"/>
      <c r="BT29" s="17">
        <f>IF(ISNA(MATCH(CONCATENATE(BT$4,$A29),'Výsledková listina'!$S:$S,0)),"",INDEX('Výsledková listina'!$C:$C,MATCH(CONCATENATE(BT$4,$A29),'Výsledková listina'!$S:$S,0),1))</f>
      </c>
      <c r="BU29" s="55">
        <f>IF(ISNA(MATCH(CONCATENATE(BT$4,$A29),'Výsledková listina'!$S:$S,0)),"",INDEX('Výsledková listina'!$T:$T,MATCH(CONCATENATE(BT$4,$A29),'Výsledková listina'!$S:$S,0),1))</f>
      </c>
      <c r="BV29" s="4"/>
      <c r="BW29" s="53">
        <f t="shared" si="14"/>
      </c>
      <c r="BX29" s="73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5">
        <f>IF(ISNA(MATCH(CONCATENATE(B$4,$A30),'Výsledková listina'!$S:$S,0)),"",INDEX('Výsledková listina'!$T:$T,MATCH(CONCATENATE(B$4,$A30),'Výsledková listina'!$S:$S,0),1))</f>
      </c>
      <c r="D30" s="4"/>
      <c r="E30" s="53">
        <f t="shared" si="0"/>
      </c>
      <c r="F30" s="73"/>
      <c r="G30" s="17">
        <f>IF(ISNA(MATCH(CONCATENATE(G$4,$A30),'Výsledková listina'!$S:$S,0)),"",INDEX('Výsledková listina'!$C:$C,MATCH(CONCATENATE(G$4,$A30),'Výsledková listina'!$S:$S,0),1))</f>
      </c>
      <c r="H30" s="55">
        <f>IF(ISNA(MATCH(CONCATENATE(G$4,$A30),'Výsledková listina'!$S:$S,0)),"",INDEX('Výsledková listina'!$T:$T,MATCH(CONCATENATE(G$4,$A30),'Výsledková listina'!$S:$S,0),1))</f>
      </c>
      <c r="I30" s="4"/>
      <c r="J30" s="53">
        <f t="shared" si="1"/>
      </c>
      <c r="K30" s="73"/>
      <c r="L30" s="17">
        <f>IF(ISNA(MATCH(CONCATENATE(L$4,$A30),'Výsledková listina'!$S:$S,0)),"",INDEX('Výsledková listina'!$C:$C,MATCH(CONCATENATE(L$4,$A30),'Výsledková listina'!$S:$S,0),1))</f>
      </c>
      <c r="M30" s="55">
        <f>IF(ISNA(MATCH(CONCATENATE(L$4,$A30),'Výsledková listina'!$S:$S,0)),"",INDEX('Výsledková listina'!$T:$T,MATCH(CONCATENATE(L$4,$A30),'Výsledková listina'!$S:$S,0),1))</f>
      </c>
      <c r="N30" s="4"/>
      <c r="O30" s="53">
        <f t="shared" si="2"/>
      </c>
      <c r="P30" s="73"/>
      <c r="Q30" s="17">
        <f>IF(ISNA(MATCH(CONCATENATE(Q$4,$A30),'Výsledková listina'!$S:$S,0)),"",INDEX('Výsledková listina'!$C:$C,MATCH(CONCATENATE(Q$4,$A30),'Výsledková listina'!$S:$S,0),1))</f>
      </c>
      <c r="R30" s="55">
        <f>IF(ISNA(MATCH(CONCATENATE(Q$4,$A30),'Výsledková listina'!$S:$S,0)),"",INDEX('Výsledková listina'!$T:$T,MATCH(CONCATENATE(Q$4,$A30),'Výsledková listina'!$S:$S,0),1))</f>
      </c>
      <c r="S30" s="4"/>
      <c r="T30" s="53">
        <f t="shared" si="3"/>
      </c>
      <c r="U30" s="73"/>
      <c r="V30" s="17">
        <f>IF(ISNA(MATCH(CONCATENATE(V$4,$A30),'Výsledková listina'!$S:$S,0)),"",INDEX('Výsledková listina'!$C:$C,MATCH(CONCATENATE(V$4,$A30),'Výsledková listina'!$S:$S,0),1))</f>
      </c>
      <c r="W30" s="55">
        <f>IF(ISNA(MATCH(CONCATENATE(V$4,$A30),'Výsledková listina'!$S:$S,0)),"",INDEX('Výsledková listina'!$T:$T,MATCH(CONCATENATE(V$4,$A30),'Výsledková listina'!$S:$S,0),1))</f>
      </c>
      <c r="X30" s="4"/>
      <c r="Y30" s="53">
        <f t="shared" si="4"/>
      </c>
      <c r="Z30" s="73"/>
      <c r="AA30" s="17">
        <f>IF(ISNA(MATCH(CONCATENATE(AA$4,$A30),'Výsledková listina'!$S:$S,0)),"",INDEX('Výsledková listina'!$C:$C,MATCH(CONCATENATE(AA$4,$A30),'Výsledková listina'!$S:$S,0),1))</f>
      </c>
      <c r="AB30" s="55">
        <f>IF(ISNA(MATCH(CONCATENATE(AA$4,$A30),'Výsledková listina'!$S:$S,0)),"",INDEX('Výsledková listina'!$T:$T,MATCH(CONCATENATE(AA$4,$A30),'Výsledková listina'!$S:$S,0),1))</f>
      </c>
      <c r="AC30" s="4"/>
      <c r="AD30" s="53">
        <f t="shared" si="5"/>
      </c>
      <c r="AE30" s="73"/>
      <c r="AF30" s="17">
        <f>IF(ISNA(MATCH(CONCATENATE(AF$4,$A30),'Výsledková listina'!$S:$S,0)),"",INDEX('Výsledková listina'!$C:$C,MATCH(CONCATENATE(AF$4,$A30),'Výsledková listina'!$S:$S,0),1))</f>
      </c>
      <c r="AG30" s="55">
        <f>IF(ISNA(MATCH(CONCATENATE(AF$4,$A30),'Výsledková listina'!$S:$S,0)),"",INDEX('Výsledková listina'!$T:$T,MATCH(CONCATENATE(AF$4,$A30),'Výsledková listina'!$S:$S,0),1))</f>
      </c>
      <c r="AH30" s="4"/>
      <c r="AI30" s="53">
        <f t="shared" si="6"/>
      </c>
      <c r="AJ30" s="73"/>
      <c r="AK30" s="17">
        <f>IF(ISNA(MATCH(CONCATENATE(AK$4,$A30),'Výsledková listina'!$S:$S,0)),"",INDEX('Výsledková listina'!$C:$C,MATCH(CONCATENATE(AK$4,$A30),'Výsledková listina'!$S:$S,0),1))</f>
      </c>
      <c r="AL30" s="55">
        <f>IF(ISNA(MATCH(CONCATENATE(AK$4,$A30),'Výsledková listina'!$S:$S,0)),"",INDEX('Výsledková listina'!$T:$T,MATCH(CONCATENATE(AK$4,$A30),'Výsledková listina'!$S:$S,0),1))</f>
      </c>
      <c r="AM30" s="4"/>
      <c r="AN30" s="53">
        <f t="shared" si="7"/>
      </c>
      <c r="AO30" s="73"/>
      <c r="AP30" s="17">
        <f>IF(ISNA(MATCH(CONCATENATE(AP$4,$A30),'Výsledková listina'!$S:$S,0)),"",INDEX('Výsledková listina'!$C:$C,MATCH(CONCATENATE(AP$4,$A30),'Výsledková listina'!$S:$S,0),1))</f>
      </c>
      <c r="AQ30" s="55">
        <f>IF(ISNA(MATCH(CONCATENATE(AP$4,$A30),'Výsledková listina'!$S:$S,0)),"",INDEX('Výsledková listina'!$T:$T,MATCH(CONCATENATE(AP$4,$A30),'Výsledková listina'!$S:$S,0),1))</f>
      </c>
      <c r="AR30" s="4"/>
      <c r="AS30" s="53">
        <f t="shared" si="8"/>
      </c>
      <c r="AT30" s="73"/>
      <c r="AU30" s="17">
        <f>IF(ISNA(MATCH(CONCATENATE(AU$4,$A30),'Výsledková listina'!$S:$S,0)),"",INDEX('Výsledková listina'!$C:$C,MATCH(CONCATENATE(AU$4,$A30),'Výsledková listina'!$S:$S,0),1))</f>
      </c>
      <c r="AV30" s="55">
        <f>IF(ISNA(MATCH(CONCATENATE(AU$4,$A30),'Výsledková listina'!$S:$S,0)),"",INDEX('Výsledková listina'!$T:$T,MATCH(CONCATENATE(AU$4,$A30),'Výsledková listina'!$S:$S,0),1))</f>
      </c>
      <c r="AW30" s="4"/>
      <c r="AX30" s="53">
        <f t="shared" si="9"/>
      </c>
      <c r="AY30" s="73"/>
      <c r="AZ30" s="17">
        <f>IF(ISNA(MATCH(CONCATENATE(AZ$4,$A30),'Výsledková listina'!$S:$S,0)),"",INDEX('Výsledková listina'!$C:$C,MATCH(CONCATENATE(AZ$4,$A30),'Výsledková listina'!$S:$S,0),1))</f>
      </c>
      <c r="BA30" s="55">
        <f>IF(ISNA(MATCH(CONCATENATE(AZ$4,$A30),'Výsledková listina'!$S:$S,0)),"",INDEX('Výsledková listina'!$T:$T,MATCH(CONCATENATE(AZ$4,$A30),'Výsledková listina'!$S:$S,0),1))</f>
      </c>
      <c r="BB30" s="4"/>
      <c r="BC30" s="53">
        <f t="shared" si="10"/>
      </c>
      <c r="BD30" s="73"/>
      <c r="BE30" s="17">
        <f>IF(ISNA(MATCH(CONCATENATE(BE$4,$A30),'Výsledková listina'!$S:$S,0)),"",INDEX('Výsledková listina'!$C:$C,MATCH(CONCATENATE(BE$4,$A30),'Výsledková listina'!$S:$S,0),1))</f>
      </c>
      <c r="BF30" s="55">
        <f>IF(ISNA(MATCH(CONCATENATE(BE$4,$A30),'Výsledková listina'!$S:$S,0)),"",INDEX('Výsledková listina'!$T:$T,MATCH(CONCATENATE(BE$4,$A30),'Výsledková listina'!$S:$S,0),1))</f>
      </c>
      <c r="BG30" s="4"/>
      <c r="BH30" s="53">
        <f t="shared" si="11"/>
      </c>
      <c r="BI30" s="73"/>
      <c r="BJ30" s="17">
        <f>IF(ISNA(MATCH(CONCATENATE(BJ$4,$A30),'Výsledková listina'!$S:$S,0)),"",INDEX('Výsledková listina'!$C:$C,MATCH(CONCATENATE(BJ$4,$A30),'Výsledková listina'!$S:$S,0),1))</f>
      </c>
      <c r="BK30" s="55">
        <f>IF(ISNA(MATCH(CONCATENATE(BJ$4,$A30),'Výsledková listina'!$S:$S,0)),"",INDEX('Výsledková listina'!$T:$T,MATCH(CONCATENATE(BJ$4,$A30),'Výsledková listina'!$S:$S,0),1))</f>
      </c>
      <c r="BL30" s="4"/>
      <c r="BM30" s="53">
        <f t="shared" si="12"/>
      </c>
      <c r="BN30" s="73"/>
      <c r="BO30" s="17">
        <f>IF(ISNA(MATCH(CONCATENATE(BO$4,$A30),'Výsledková listina'!$S:$S,0)),"",INDEX('Výsledková listina'!$C:$C,MATCH(CONCATENATE(BO$4,$A30),'Výsledková listina'!$S:$S,0),1))</f>
      </c>
      <c r="BP30" s="55">
        <f>IF(ISNA(MATCH(CONCATENATE(BO$4,$A30),'Výsledková listina'!$S:$S,0)),"",INDEX('Výsledková listina'!$T:$T,MATCH(CONCATENATE(BO$4,$A30),'Výsledková listina'!$S:$S,0),1))</f>
      </c>
      <c r="BQ30" s="4"/>
      <c r="BR30" s="53">
        <f t="shared" si="13"/>
      </c>
      <c r="BS30" s="73"/>
      <c r="BT30" s="17">
        <f>IF(ISNA(MATCH(CONCATENATE(BT$4,$A30),'Výsledková listina'!$S:$S,0)),"",INDEX('Výsledková listina'!$C:$C,MATCH(CONCATENATE(BT$4,$A30),'Výsledková listina'!$S:$S,0),1))</f>
      </c>
      <c r="BU30" s="55">
        <f>IF(ISNA(MATCH(CONCATENATE(BT$4,$A30),'Výsledková listina'!$S:$S,0)),"",INDEX('Výsledková listina'!$T:$T,MATCH(CONCATENATE(BT$4,$A30),'Výsledková listina'!$S:$S,0),1))</f>
      </c>
      <c r="BV30" s="4"/>
      <c r="BW30" s="53">
        <f t="shared" si="14"/>
      </c>
      <c r="BX30" s="73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5">
        <f>IF(ISNA(MATCH(CONCATENATE(B$4,$A31),'Výsledková listina'!$S:$S,0)),"",INDEX('Výsledková listina'!$T:$T,MATCH(CONCATENATE(B$4,$A31),'Výsledková listina'!$S:$S,0),1))</f>
      </c>
      <c r="D31" s="4"/>
      <c r="E31" s="53">
        <f t="shared" si="0"/>
      </c>
      <c r="F31" s="73"/>
      <c r="G31" s="17">
        <f>IF(ISNA(MATCH(CONCATENATE(G$4,$A31),'Výsledková listina'!$S:$S,0)),"",INDEX('Výsledková listina'!$C:$C,MATCH(CONCATENATE(G$4,$A31),'Výsledková listina'!$S:$S,0),1))</f>
      </c>
      <c r="H31" s="55">
        <f>IF(ISNA(MATCH(CONCATENATE(G$4,$A31),'Výsledková listina'!$S:$S,0)),"",INDEX('Výsledková listina'!$T:$T,MATCH(CONCATENATE(G$4,$A31),'Výsledková listina'!$S:$S,0),1))</f>
      </c>
      <c r="I31" s="4"/>
      <c r="J31" s="53">
        <f t="shared" si="1"/>
      </c>
      <c r="K31" s="73"/>
      <c r="L31" s="17">
        <f>IF(ISNA(MATCH(CONCATENATE(L$4,$A31),'Výsledková listina'!$S:$S,0)),"",INDEX('Výsledková listina'!$C:$C,MATCH(CONCATENATE(L$4,$A31),'Výsledková listina'!$S:$S,0),1))</f>
      </c>
      <c r="M31" s="55">
        <f>IF(ISNA(MATCH(CONCATENATE(L$4,$A31),'Výsledková listina'!$S:$S,0)),"",INDEX('Výsledková listina'!$T:$T,MATCH(CONCATENATE(L$4,$A31),'Výsledková listina'!$S:$S,0),1))</f>
      </c>
      <c r="N31" s="4"/>
      <c r="O31" s="53">
        <f t="shared" si="2"/>
      </c>
      <c r="P31" s="73"/>
      <c r="Q31" s="17">
        <f>IF(ISNA(MATCH(CONCATENATE(Q$4,$A31),'Výsledková listina'!$S:$S,0)),"",INDEX('Výsledková listina'!$C:$C,MATCH(CONCATENATE(Q$4,$A31),'Výsledková listina'!$S:$S,0),1))</f>
      </c>
      <c r="R31" s="55">
        <f>IF(ISNA(MATCH(CONCATENATE(Q$4,$A31),'Výsledková listina'!$S:$S,0)),"",INDEX('Výsledková listina'!$T:$T,MATCH(CONCATENATE(Q$4,$A31),'Výsledková listina'!$S:$S,0),1))</f>
      </c>
      <c r="S31" s="4"/>
      <c r="T31" s="53">
        <f t="shared" si="3"/>
      </c>
      <c r="U31" s="73"/>
      <c r="V31" s="17">
        <f>IF(ISNA(MATCH(CONCATENATE(V$4,$A31),'Výsledková listina'!$S:$S,0)),"",INDEX('Výsledková listina'!$C:$C,MATCH(CONCATENATE(V$4,$A31),'Výsledková listina'!$S:$S,0),1))</f>
      </c>
      <c r="W31" s="55">
        <f>IF(ISNA(MATCH(CONCATENATE(V$4,$A31),'Výsledková listina'!$S:$S,0)),"",INDEX('Výsledková listina'!$T:$T,MATCH(CONCATENATE(V$4,$A31),'Výsledková listina'!$S:$S,0),1))</f>
      </c>
      <c r="X31" s="4"/>
      <c r="Y31" s="53">
        <f t="shared" si="4"/>
      </c>
      <c r="Z31" s="73"/>
      <c r="AA31" s="17">
        <f>IF(ISNA(MATCH(CONCATENATE(AA$4,$A31),'Výsledková listina'!$S:$S,0)),"",INDEX('Výsledková listina'!$C:$C,MATCH(CONCATENATE(AA$4,$A31),'Výsledková listina'!$S:$S,0),1))</f>
      </c>
      <c r="AB31" s="55">
        <f>IF(ISNA(MATCH(CONCATENATE(AA$4,$A31),'Výsledková listina'!$S:$S,0)),"",INDEX('Výsledková listina'!$T:$T,MATCH(CONCATENATE(AA$4,$A31),'Výsledková listina'!$S:$S,0),1))</f>
      </c>
      <c r="AC31" s="4"/>
      <c r="AD31" s="53">
        <f t="shared" si="5"/>
      </c>
      <c r="AE31" s="73"/>
      <c r="AF31" s="17">
        <f>IF(ISNA(MATCH(CONCATENATE(AF$4,$A31),'Výsledková listina'!$S:$S,0)),"",INDEX('Výsledková listina'!$C:$C,MATCH(CONCATENATE(AF$4,$A31),'Výsledková listina'!$S:$S,0),1))</f>
      </c>
      <c r="AG31" s="55">
        <f>IF(ISNA(MATCH(CONCATENATE(AF$4,$A31),'Výsledková listina'!$S:$S,0)),"",INDEX('Výsledková listina'!$T:$T,MATCH(CONCATENATE(AF$4,$A31),'Výsledková listina'!$S:$S,0),1))</f>
      </c>
      <c r="AH31" s="4"/>
      <c r="AI31" s="53">
        <f t="shared" si="6"/>
      </c>
      <c r="AJ31" s="73"/>
      <c r="AK31" s="17">
        <f>IF(ISNA(MATCH(CONCATENATE(AK$4,$A31),'Výsledková listina'!$S:$S,0)),"",INDEX('Výsledková listina'!$C:$C,MATCH(CONCATENATE(AK$4,$A31),'Výsledková listina'!$S:$S,0),1))</f>
      </c>
      <c r="AL31" s="55">
        <f>IF(ISNA(MATCH(CONCATENATE(AK$4,$A31),'Výsledková listina'!$S:$S,0)),"",INDEX('Výsledková listina'!$T:$T,MATCH(CONCATENATE(AK$4,$A31),'Výsledková listina'!$S:$S,0),1))</f>
      </c>
      <c r="AM31" s="4"/>
      <c r="AN31" s="53">
        <f t="shared" si="7"/>
      </c>
      <c r="AO31" s="73"/>
      <c r="AP31" s="17">
        <f>IF(ISNA(MATCH(CONCATENATE(AP$4,$A31),'Výsledková listina'!$S:$S,0)),"",INDEX('Výsledková listina'!$C:$C,MATCH(CONCATENATE(AP$4,$A31),'Výsledková listina'!$S:$S,0),1))</f>
      </c>
      <c r="AQ31" s="55">
        <f>IF(ISNA(MATCH(CONCATENATE(AP$4,$A31),'Výsledková listina'!$S:$S,0)),"",INDEX('Výsledková listina'!$T:$T,MATCH(CONCATENATE(AP$4,$A31),'Výsledková listina'!$S:$S,0),1))</f>
      </c>
      <c r="AR31" s="4"/>
      <c r="AS31" s="53">
        <f t="shared" si="8"/>
      </c>
      <c r="AT31" s="73"/>
      <c r="AU31" s="17">
        <f>IF(ISNA(MATCH(CONCATENATE(AU$4,$A31),'Výsledková listina'!$S:$S,0)),"",INDEX('Výsledková listina'!$C:$C,MATCH(CONCATENATE(AU$4,$A31),'Výsledková listina'!$S:$S,0),1))</f>
      </c>
      <c r="AV31" s="55">
        <f>IF(ISNA(MATCH(CONCATENATE(AU$4,$A31),'Výsledková listina'!$S:$S,0)),"",INDEX('Výsledková listina'!$T:$T,MATCH(CONCATENATE(AU$4,$A31),'Výsledková listina'!$S:$S,0),1))</f>
      </c>
      <c r="AW31" s="4"/>
      <c r="AX31" s="53">
        <f t="shared" si="9"/>
      </c>
      <c r="AY31" s="73"/>
      <c r="AZ31" s="17">
        <f>IF(ISNA(MATCH(CONCATENATE(AZ$4,$A31),'Výsledková listina'!$S:$S,0)),"",INDEX('Výsledková listina'!$C:$C,MATCH(CONCATENATE(AZ$4,$A31),'Výsledková listina'!$S:$S,0),1))</f>
      </c>
      <c r="BA31" s="55">
        <f>IF(ISNA(MATCH(CONCATENATE(AZ$4,$A31),'Výsledková listina'!$S:$S,0)),"",INDEX('Výsledková listina'!$T:$T,MATCH(CONCATENATE(AZ$4,$A31),'Výsledková listina'!$S:$S,0),1))</f>
      </c>
      <c r="BB31" s="4"/>
      <c r="BC31" s="53">
        <f t="shared" si="10"/>
      </c>
      <c r="BD31" s="73"/>
      <c r="BE31" s="17">
        <f>IF(ISNA(MATCH(CONCATENATE(BE$4,$A31),'Výsledková listina'!$S:$S,0)),"",INDEX('Výsledková listina'!$C:$C,MATCH(CONCATENATE(BE$4,$A31),'Výsledková listina'!$S:$S,0),1))</f>
      </c>
      <c r="BF31" s="55">
        <f>IF(ISNA(MATCH(CONCATENATE(BE$4,$A31),'Výsledková listina'!$S:$S,0)),"",INDEX('Výsledková listina'!$T:$T,MATCH(CONCATENATE(BE$4,$A31),'Výsledková listina'!$S:$S,0),1))</f>
      </c>
      <c r="BG31" s="4"/>
      <c r="BH31" s="53">
        <f t="shared" si="11"/>
      </c>
      <c r="BI31" s="73"/>
      <c r="BJ31" s="17">
        <f>IF(ISNA(MATCH(CONCATENATE(BJ$4,$A31),'Výsledková listina'!$S:$S,0)),"",INDEX('Výsledková listina'!$C:$C,MATCH(CONCATENATE(BJ$4,$A31),'Výsledková listina'!$S:$S,0),1))</f>
      </c>
      <c r="BK31" s="55">
        <f>IF(ISNA(MATCH(CONCATENATE(BJ$4,$A31),'Výsledková listina'!$S:$S,0)),"",INDEX('Výsledková listina'!$T:$T,MATCH(CONCATENATE(BJ$4,$A31),'Výsledková listina'!$S:$S,0),1))</f>
      </c>
      <c r="BL31" s="4"/>
      <c r="BM31" s="53">
        <f t="shared" si="12"/>
      </c>
      <c r="BN31" s="73"/>
      <c r="BO31" s="17">
        <f>IF(ISNA(MATCH(CONCATENATE(BO$4,$A31),'Výsledková listina'!$S:$S,0)),"",INDEX('Výsledková listina'!$C:$C,MATCH(CONCATENATE(BO$4,$A31),'Výsledková listina'!$S:$S,0),1))</f>
      </c>
      <c r="BP31" s="55">
        <f>IF(ISNA(MATCH(CONCATENATE(BO$4,$A31),'Výsledková listina'!$S:$S,0)),"",INDEX('Výsledková listina'!$T:$T,MATCH(CONCATENATE(BO$4,$A31),'Výsledková listina'!$S:$S,0),1))</f>
      </c>
      <c r="BQ31" s="4"/>
      <c r="BR31" s="53">
        <f t="shared" si="13"/>
      </c>
      <c r="BS31" s="73"/>
      <c r="BT31" s="17">
        <f>IF(ISNA(MATCH(CONCATENATE(BT$4,$A31),'Výsledková listina'!$S:$S,0)),"",INDEX('Výsledková listina'!$C:$C,MATCH(CONCATENATE(BT$4,$A31),'Výsledková listina'!$S:$S,0),1))</f>
      </c>
      <c r="BU31" s="55">
        <f>IF(ISNA(MATCH(CONCATENATE(BT$4,$A31),'Výsledková listina'!$S:$S,0)),"",INDEX('Výsledková listina'!$T:$T,MATCH(CONCATENATE(BT$4,$A31),'Výsledková listina'!$S:$S,0),1))</f>
      </c>
      <c r="BV31" s="4"/>
      <c r="BW31" s="53">
        <f t="shared" si="14"/>
      </c>
      <c r="BX31" s="73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5">
        <f>IF(ISNA(MATCH(CONCATENATE(B$4,$A32),'Výsledková listina'!$S:$S,0)),"",INDEX('Výsledková listina'!$T:$T,MATCH(CONCATENATE(B$4,$A32),'Výsledková listina'!$S:$S,0),1))</f>
      </c>
      <c r="D32" s="4"/>
      <c r="E32" s="53">
        <f t="shared" si="0"/>
      </c>
      <c r="F32" s="73"/>
      <c r="G32" s="17">
        <f>IF(ISNA(MATCH(CONCATENATE(G$4,$A32),'Výsledková listina'!$S:$S,0)),"",INDEX('Výsledková listina'!$C:$C,MATCH(CONCATENATE(G$4,$A32),'Výsledková listina'!$S:$S,0),1))</f>
      </c>
      <c r="H32" s="55">
        <f>IF(ISNA(MATCH(CONCATENATE(G$4,$A32),'Výsledková listina'!$S:$S,0)),"",INDEX('Výsledková listina'!$T:$T,MATCH(CONCATENATE(G$4,$A32),'Výsledková listina'!$S:$S,0),1))</f>
      </c>
      <c r="I32" s="4"/>
      <c r="J32" s="53">
        <f t="shared" si="1"/>
      </c>
      <c r="K32" s="73"/>
      <c r="L32" s="17">
        <f>IF(ISNA(MATCH(CONCATENATE(L$4,$A32),'Výsledková listina'!$S:$S,0)),"",INDEX('Výsledková listina'!$C:$C,MATCH(CONCATENATE(L$4,$A32),'Výsledková listina'!$S:$S,0),1))</f>
      </c>
      <c r="M32" s="55">
        <f>IF(ISNA(MATCH(CONCATENATE(L$4,$A32),'Výsledková listina'!$S:$S,0)),"",INDEX('Výsledková listina'!$T:$T,MATCH(CONCATENATE(L$4,$A32),'Výsledková listina'!$S:$S,0),1))</f>
      </c>
      <c r="N32" s="4"/>
      <c r="O32" s="53">
        <f t="shared" si="2"/>
      </c>
      <c r="P32" s="73"/>
      <c r="Q32" s="17">
        <f>IF(ISNA(MATCH(CONCATENATE(Q$4,$A32),'Výsledková listina'!$S:$S,0)),"",INDEX('Výsledková listina'!$C:$C,MATCH(CONCATENATE(Q$4,$A32),'Výsledková listina'!$S:$S,0),1))</f>
      </c>
      <c r="R32" s="55">
        <f>IF(ISNA(MATCH(CONCATENATE(Q$4,$A32),'Výsledková listina'!$S:$S,0)),"",INDEX('Výsledková listina'!$T:$T,MATCH(CONCATENATE(Q$4,$A32),'Výsledková listina'!$S:$S,0),1))</f>
      </c>
      <c r="S32" s="4"/>
      <c r="T32" s="53">
        <f t="shared" si="3"/>
      </c>
      <c r="U32" s="73"/>
      <c r="V32" s="17">
        <f>IF(ISNA(MATCH(CONCATENATE(V$4,$A32),'Výsledková listina'!$S:$S,0)),"",INDEX('Výsledková listina'!$C:$C,MATCH(CONCATENATE(V$4,$A32),'Výsledková listina'!$S:$S,0),1))</f>
      </c>
      <c r="W32" s="55">
        <f>IF(ISNA(MATCH(CONCATENATE(V$4,$A32),'Výsledková listina'!$S:$S,0)),"",INDEX('Výsledková listina'!$T:$T,MATCH(CONCATENATE(V$4,$A32),'Výsledková listina'!$S:$S,0),1))</f>
      </c>
      <c r="X32" s="4"/>
      <c r="Y32" s="53">
        <f t="shared" si="4"/>
      </c>
      <c r="Z32" s="73"/>
      <c r="AA32" s="17">
        <f>IF(ISNA(MATCH(CONCATENATE(AA$4,$A32),'Výsledková listina'!$S:$S,0)),"",INDEX('Výsledková listina'!$C:$C,MATCH(CONCATENATE(AA$4,$A32),'Výsledková listina'!$S:$S,0),1))</f>
      </c>
      <c r="AB32" s="55">
        <f>IF(ISNA(MATCH(CONCATENATE(AA$4,$A32),'Výsledková listina'!$S:$S,0)),"",INDEX('Výsledková listina'!$T:$T,MATCH(CONCATENATE(AA$4,$A32),'Výsledková listina'!$S:$S,0),1))</f>
      </c>
      <c r="AC32" s="4"/>
      <c r="AD32" s="53">
        <f t="shared" si="5"/>
      </c>
      <c r="AE32" s="73"/>
      <c r="AF32" s="17">
        <f>IF(ISNA(MATCH(CONCATENATE(AF$4,$A32),'Výsledková listina'!$S:$S,0)),"",INDEX('Výsledková listina'!$C:$C,MATCH(CONCATENATE(AF$4,$A32),'Výsledková listina'!$S:$S,0),1))</f>
      </c>
      <c r="AG32" s="55">
        <f>IF(ISNA(MATCH(CONCATENATE(AF$4,$A32),'Výsledková listina'!$S:$S,0)),"",INDEX('Výsledková listina'!$T:$T,MATCH(CONCATENATE(AF$4,$A32),'Výsledková listina'!$S:$S,0),1))</f>
      </c>
      <c r="AH32" s="4"/>
      <c r="AI32" s="53">
        <f t="shared" si="6"/>
      </c>
      <c r="AJ32" s="73"/>
      <c r="AK32" s="17">
        <f>IF(ISNA(MATCH(CONCATENATE(AK$4,$A32),'Výsledková listina'!$S:$S,0)),"",INDEX('Výsledková listina'!$C:$C,MATCH(CONCATENATE(AK$4,$A32),'Výsledková listina'!$S:$S,0),1))</f>
      </c>
      <c r="AL32" s="55">
        <f>IF(ISNA(MATCH(CONCATENATE(AK$4,$A32),'Výsledková listina'!$S:$S,0)),"",INDEX('Výsledková listina'!$T:$T,MATCH(CONCATENATE(AK$4,$A32),'Výsledková listina'!$S:$S,0),1))</f>
      </c>
      <c r="AM32" s="4"/>
      <c r="AN32" s="53">
        <f t="shared" si="7"/>
      </c>
      <c r="AO32" s="73"/>
      <c r="AP32" s="17">
        <f>IF(ISNA(MATCH(CONCATENATE(AP$4,$A32),'Výsledková listina'!$S:$S,0)),"",INDEX('Výsledková listina'!$C:$C,MATCH(CONCATENATE(AP$4,$A32),'Výsledková listina'!$S:$S,0),1))</f>
      </c>
      <c r="AQ32" s="55">
        <f>IF(ISNA(MATCH(CONCATENATE(AP$4,$A32),'Výsledková listina'!$S:$S,0)),"",INDEX('Výsledková listina'!$T:$T,MATCH(CONCATENATE(AP$4,$A32),'Výsledková listina'!$S:$S,0),1))</f>
      </c>
      <c r="AR32" s="4"/>
      <c r="AS32" s="53">
        <f t="shared" si="8"/>
      </c>
      <c r="AT32" s="73"/>
      <c r="AU32" s="17">
        <f>IF(ISNA(MATCH(CONCATENATE(AU$4,$A32),'Výsledková listina'!$S:$S,0)),"",INDEX('Výsledková listina'!$C:$C,MATCH(CONCATENATE(AU$4,$A32),'Výsledková listina'!$S:$S,0),1))</f>
      </c>
      <c r="AV32" s="55">
        <f>IF(ISNA(MATCH(CONCATENATE(AU$4,$A32),'Výsledková listina'!$S:$S,0)),"",INDEX('Výsledková listina'!$T:$T,MATCH(CONCATENATE(AU$4,$A32),'Výsledková listina'!$S:$S,0),1))</f>
      </c>
      <c r="AW32" s="4"/>
      <c r="AX32" s="53">
        <f t="shared" si="9"/>
      </c>
      <c r="AY32" s="73"/>
      <c r="AZ32" s="17">
        <f>IF(ISNA(MATCH(CONCATENATE(AZ$4,$A32),'Výsledková listina'!$S:$S,0)),"",INDEX('Výsledková listina'!$C:$C,MATCH(CONCATENATE(AZ$4,$A32),'Výsledková listina'!$S:$S,0),1))</f>
      </c>
      <c r="BA32" s="55">
        <f>IF(ISNA(MATCH(CONCATENATE(AZ$4,$A32),'Výsledková listina'!$S:$S,0)),"",INDEX('Výsledková listina'!$T:$T,MATCH(CONCATENATE(AZ$4,$A32),'Výsledková listina'!$S:$S,0),1))</f>
      </c>
      <c r="BB32" s="4"/>
      <c r="BC32" s="53">
        <f t="shared" si="10"/>
      </c>
      <c r="BD32" s="73"/>
      <c r="BE32" s="17">
        <f>IF(ISNA(MATCH(CONCATENATE(BE$4,$A32),'Výsledková listina'!$S:$S,0)),"",INDEX('Výsledková listina'!$C:$C,MATCH(CONCATENATE(BE$4,$A32),'Výsledková listina'!$S:$S,0),1))</f>
      </c>
      <c r="BF32" s="55">
        <f>IF(ISNA(MATCH(CONCATENATE(BE$4,$A32),'Výsledková listina'!$S:$S,0)),"",INDEX('Výsledková listina'!$T:$T,MATCH(CONCATENATE(BE$4,$A32),'Výsledková listina'!$S:$S,0),1))</f>
      </c>
      <c r="BG32" s="4"/>
      <c r="BH32" s="53">
        <f t="shared" si="11"/>
      </c>
      <c r="BI32" s="73"/>
      <c r="BJ32" s="17">
        <f>IF(ISNA(MATCH(CONCATENATE(BJ$4,$A32),'Výsledková listina'!$S:$S,0)),"",INDEX('Výsledková listina'!$C:$C,MATCH(CONCATENATE(BJ$4,$A32),'Výsledková listina'!$S:$S,0),1))</f>
      </c>
      <c r="BK32" s="55">
        <f>IF(ISNA(MATCH(CONCATENATE(BJ$4,$A32),'Výsledková listina'!$S:$S,0)),"",INDEX('Výsledková listina'!$T:$T,MATCH(CONCATENATE(BJ$4,$A32),'Výsledková listina'!$S:$S,0),1))</f>
      </c>
      <c r="BL32" s="4"/>
      <c r="BM32" s="53">
        <f t="shared" si="12"/>
      </c>
      <c r="BN32" s="73"/>
      <c r="BO32" s="17">
        <f>IF(ISNA(MATCH(CONCATENATE(BO$4,$A32),'Výsledková listina'!$S:$S,0)),"",INDEX('Výsledková listina'!$C:$C,MATCH(CONCATENATE(BO$4,$A32),'Výsledková listina'!$S:$S,0),1))</f>
      </c>
      <c r="BP32" s="55">
        <f>IF(ISNA(MATCH(CONCATENATE(BO$4,$A32),'Výsledková listina'!$S:$S,0)),"",INDEX('Výsledková listina'!$T:$T,MATCH(CONCATENATE(BO$4,$A32),'Výsledková listina'!$S:$S,0),1))</f>
      </c>
      <c r="BQ32" s="4"/>
      <c r="BR32" s="53">
        <f t="shared" si="13"/>
      </c>
      <c r="BS32" s="73"/>
      <c r="BT32" s="17">
        <f>IF(ISNA(MATCH(CONCATENATE(BT$4,$A32),'Výsledková listina'!$S:$S,0)),"",INDEX('Výsledková listina'!$C:$C,MATCH(CONCATENATE(BT$4,$A32),'Výsledková listina'!$S:$S,0),1))</f>
      </c>
      <c r="BU32" s="55">
        <f>IF(ISNA(MATCH(CONCATENATE(BT$4,$A32),'Výsledková listina'!$S:$S,0)),"",INDEX('Výsledková listina'!$T:$T,MATCH(CONCATENATE(BT$4,$A32),'Výsledková listina'!$S:$S,0),1))</f>
      </c>
      <c r="BV32" s="4"/>
      <c r="BW32" s="53">
        <f t="shared" si="14"/>
      </c>
      <c r="BX32" s="73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5">
        <f>IF(ISNA(MATCH(CONCATENATE(B$4,$A33),'Výsledková listina'!$S:$S,0)),"",INDEX('Výsledková listina'!$T:$T,MATCH(CONCATENATE(B$4,$A33),'Výsledková listina'!$S:$S,0),1))</f>
      </c>
      <c r="D33" s="4"/>
      <c r="E33" s="53">
        <f t="shared" si="0"/>
      </c>
      <c r="F33" s="73"/>
      <c r="G33" s="17">
        <f>IF(ISNA(MATCH(CONCATENATE(G$4,$A33),'Výsledková listina'!$S:$S,0)),"",INDEX('Výsledková listina'!$C:$C,MATCH(CONCATENATE(G$4,$A33),'Výsledková listina'!$S:$S,0),1))</f>
      </c>
      <c r="H33" s="55">
        <f>IF(ISNA(MATCH(CONCATENATE(G$4,$A33),'Výsledková listina'!$S:$S,0)),"",INDEX('Výsledková listina'!$T:$T,MATCH(CONCATENATE(G$4,$A33),'Výsledková listina'!$S:$S,0),1))</f>
      </c>
      <c r="I33" s="4"/>
      <c r="J33" s="53">
        <f t="shared" si="1"/>
      </c>
      <c r="K33" s="73"/>
      <c r="L33" s="17">
        <f>IF(ISNA(MATCH(CONCATENATE(L$4,$A33),'Výsledková listina'!$S:$S,0)),"",INDEX('Výsledková listina'!$C:$C,MATCH(CONCATENATE(L$4,$A33),'Výsledková listina'!$S:$S,0),1))</f>
      </c>
      <c r="M33" s="55">
        <f>IF(ISNA(MATCH(CONCATENATE(L$4,$A33),'Výsledková listina'!$S:$S,0)),"",INDEX('Výsledková listina'!$T:$T,MATCH(CONCATENATE(L$4,$A33),'Výsledková listina'!$S:$S,0),1))</f>
      </c>
      <c r="N33" s="4"/>
      <c r="O33" s="53">
        <f t="shared" si="2"/>
      </c>
      <c r="P33" s="73"/>
      <c r="Q33" s="17">
        <f>IF(ISNA(MATCH(CONCATENATE(Q$4,$A33),'Výsledková listina'!$S:$S,0)),"",INDEX('Výsledková listina'!$C:$C,MATCH(CONCATENATE(Q$4,$A33),'Výsledková listina'!$S:$S,0),1))</f>
      </c>
      <c r="R33" s="55">
        <f>IF(ISNA(MATCH(CONCATENATE(Q$4,$A33),'Výsledková listina'!$S:$S,0)),"",INDEX('Výsledková listina'!$T:$T,MATCH(CONCATENATE(Q$4,$A33),'Výsledková listina'!$S:$S,0),1))</f>
      </c>
      <c r="S33" s="4"/>
      <c r="T33" s="53">
        <f t="shared" si="3"/>
      </c>
      <c r="U33" s="73"/>
      <c r="V33" s="17">
        <f>IF(ISNA(MATCH(CONCATENATE(V$4,$A33),'Výsledková listina'!$S:$S,0)),"",INDEX('Výsledková listina'!$C:$C,MATCH(CONCATENATE(V$4,$A33),'Výsledková listina'!$S:$S,0),1))</f>
      </c>
      <c r="W33" s="55">
        <f>IF(ISNA(MATCH(CONCATENATE(V$4,$A33),'Výsledková listina'!$S:$S,0)),"",INDEX('Výsledková listina'!$T:$T,MATCH(CONCATENATE(V$4,$A33),'Výsledková listina'!$S:$S,0),1))</f>
      </c>
      <c r="X33" s="4"/>
      <c r="Y33" s="53">
        <f t="shared" si="4"/>
      </c>
      <c r="Z33" s="73"/>
      <c r="AA33" s="17">
        <f>IF(ISNA(MATCH(CONCATENATE(AA$4,$A33),'Výsledková listina'!$S:$S,0)),"",INDEX('Výsledková listina'!$C:$C,MATCH(CONCATENATE(AA$4,$A33),'Výsledková listina'!$S:$S,0),1))</f>
      </c>
      <c r="AB33" s="55">
        <f>IF(ISNA(MATCH(CONCATENATE(AA$4,$A33),'Výsledková listina'!$S:$S,0)),"",INDEX('Výsledková listina'!$T:$T,MATCH(CONCATENATE(AA$4,$A33),'Výsledková listina'!$S:$S,0),1))</f>
      </c>
      <c r="AC33" s="4"/>
      <c r="AD33" s="53">
        <f t="shared" si="5"/>
      </c>
      <c r="AE33" s="73"/>
      <c r="AF33" s="17">
        <f>IF(ISNA(MATCH(CONCATENATE(AF$4,$A33),'Výsledková listina'!$S:$S,0)),"",INDEX('Výsledková listina'!$C:$C,MATCH(CONCATENATE(AF$4,$A33),'Výsledková listina'!$S:$S,0),1))</f>
      </c>
      <c r="AG33" s="55">
        <f>IF(ISNA(MATCH(CONCATENATE(AF$4,$A33),'Výsledková listina'!$S:$S,0)),"",INDEX('Výsledková listina'!$T:$T,MATCH(CONCATENATE(AF$4,$A33),'Výsledková listina'!$S:$S,0),1))</f>
      </c>
      <c r="AH33" s="4"/>
      <c r="AI33" s="53">
        <f t="shared" si="6"/>
      </c>
      <c r="AJ33" s="73"/>
      <c r="AK33" s="17">
        <f>IF(ISNA(MATCH(CONCATENATE(AK$4,$A33),'Výsledková listina'!$S:$S,0)),"",INDEX('Výsledková listina'!$C:$C,MATCH(CONCATENATE(AK$4,$A33),'Výsledková listina'!$S:$S,0),1))</f>
      </c>
      <c r="AL33" s="55">
        <f>IF(ISNA(MATCH(CONCATENATE(AK$4,$A33),'Výsledková listina'!$S:$S,0)),"",INDEX('Výsledková listina'!$T:$T,MATCH(CONCATENATE(AK$4,$A33),'Výsledková listina'!$S:$S,0),1))</f>
      </c>
      <c r="AM33" s="4"/>
      <c r="AN33" s="53">
        <f t="shared" si="7"/>
      </c>
      <c r="AO33" s="73"/>
      <c r="AP33" s="17">
        <f>IF(ISNA(MATCH(CONCATENATE(AP$4,$A33),'Výsledková listina'!$S:$S,0)),"",INDEX('Výsledková listina'!$C:$C,MATCH(CONCATENATE(AP$4,$A33),'Výsledková listina'!$S:$S,0),1))</f>
      </c>
      <c r="AQ33" s="55">
        <f>IF(ISNA(MATCH(CONCATENATE(AP$4,$A33),'Výsledková listina'!$S:$S,0)),"",INDEX('Výsledková listina'!$T:$T,MATCH(CONCATENATE(AP$4,$A33),'Výsledková listina'!$S:$S,0),1))</f>
      </c>
      <c r="AR33" s="4"/>
      <c r="AS33" s="53">
        <f t="shared" si="8"/>
      </c>
      <c r="AT33" s="73"/>
      <c r="AU33" s="17">
        <f>IF(ISNA(MATCH(CONCATENATE(AU$4,$A33),'Výsledková listina'!$S:$S,0)),"",INDEX('Výsledková listina'!$C:$C,MATCH(CONCATENATE(AU$4,$A33),'Výsledková listina'!$S:$S,0),1))</f>
      </c>
      <c r="AV33" s="55">
        <f>IF(ISNA(MATCH(CONCATENATE(AU$4,$A33),'Výsledková listina'!$S:$S,0)),"",INDEX('Výsledková listina'!$T:$T,MATCH(CONCATENATE(AU$4,$A33),'Výsledková listina'!$S:$S,0),1))</f>
      </c>
      <c r="AW33" s="4"/>
      <c r="AX33" s="53">
        <f t="shared" si="9"/>
      </c>
      <c r="AY33" s="73"/>
      <c r="AZ33" s="17">
        <f>IF(ISNA(MATCH(CONCATENATE(AZ$4,$A33),'Výsledková listina'!$S:$S,0)),"",INDEX('Výsledková listina'!$C:$C,MATCH(CONCATENATE(AZ$4,$A33),'Výsledková listina'!$S:$S,0),1))</f>
      </c>
      <c r="BA33" s="55">
        <f>IF(ISNA(MATCH(CONCATENATE(AZ$4,$A33),'Výsledková listina'!$S:$S,0)),"",INDEX('Výsledková listina'!$T:$T,MATCH(CONCATENATE(AZ$4,$A33),'Výsledková listina'!$S:$S,0),1))</f>
      </c>
      <c r="BB33" s="4"/>
      <c r="BC33" s="53">
        <f t="shared" si="10"/>
      </c>
      <c r="BD33" s="73"/>
      <c r="BE33" s="17">
        <f>IF(ISNA(MATCH(CONCATENATE(BE$4,$A33),'Výsledková listina'!$S:$S,0)),"",INDEX('Výsledková listina'!$C:$C,MATCH(CONCATENATE(BE$4,$A33),'Výsledková listina'!$S:$S,0),1))</f>
      </c>
      <c r="BF33" s="55">
        <f>IF(ISNA(MATCH(CONCATENATE(BE$4,$A33),'Výsledková listina'!$S:$S,0)),"",INDEX('Výsledková listina'!$T:$T,MATCH(CONCATENATE(BE$4,$A33),'Výsledková listina'!$S:$S,0),1))</f>
      </c>
      <c r="BG33" s="4"/>
      <c r="BH33" s="53">
        <f t="shared" si="11"/>
      </c>
      <c r="BI33" s="73"/>
      <c r="BJ33" s="17">
        <f>IF(ISNA(MATCH(CONCATENATE(BJ$4,$A33),'Výsledková listina'!$S:$S,0)),"",INDEX('Výsledková listina'!$C:$C,MATCH(CONCATENATE(BJ$4,$A33),'Výsledková listina'!$S:$S,0),1))</f>
      </c>
      <c r="BK33" s="55">
        <f>IF(ISNA(MATCH(CONCATENATE(BJ$4,$A33),'Výsledková listina'!$S:$S,0)),"",INDEX('Výsledková listina'!$T:$T,MATCH(CONCATENATE(BJ$4,$A33),'Výsledková listina'!$S:$S,0),1))</f>
      </c>
      <c r="BL33" s="4"/>
      <c r="BM33" s="53">
        <f t="shared" si="12"/>
      </c>
      <c r="BN33" s="73"/>
      <c r="BO33" s="17">
        <f>IF(ISNA(MATCH(CONCATENATE(BO$4,$A33),'Výsledková listina'!$S:$S,0)),"",INDEX('Výsledková listina'!$C:$C,MATCH(CONCATENATE(BO$4,$A33),'Výsledková listina'!$S:$S,0),1))</f>
      </c>
      <c r="BP33" s="55">
        <f>IF(ISNA(MATCH(CONCATENATE(BO$4,$A33),'Výsledková listina'!$S:$S,0)),"",INDEX('Výsledková listina'!$T:$T,MATCH(CONCATENATE(BO$4,$A33),'Výsledková listina'!$S:$S,0),1))</f>
      </c>
      <c r="BQ33" s="4"/>
      <c r="BR33" s="53">
        <f t="shared" si="13"/>
      </c>
      <c r="BS33" s="73"/>
      <c r="BT33" s="17">
        <f>IF(ISNA(MATCH(CONCATENATE(BT$4,$A33),'Výsledková listina'!$S:$S,0)),"",INDEX('Výsledková listina'!$C:$C,MATCH(CONCATENATE(BT$4,$A33),'Výsledková listina'!$S:$S,0),1))</f>
      </c>
      <c r="BU33" s="55">
        <f>IF(ISNA(MATCH(CONCATENATE(BT$4,$A33),'Výsledková listina'!$S:$S,0)),"",INDEX('Výsledková listina'!$T:$T,MATCH(CONCATENATE(BT$4,$A33),'Výsledková listina'!$S:$S,0),1))</f>
      </c>
      <c r="BV33" s="4"/>
      <c r="BW33" s="53">
        <f t="shared" si="14"/>
      </c>
      <c r="BX33" s="73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5">
        <f>IF(ISNA(MATCH(CONCATENATE(B$4,$A34),'Výsledková listina'!$S:$S,0)),"",INDEX('Výsledková listina'!$T:$T,MATCH(CONCATENATE(B$4,$A34),'Výsledková listina'!$S:$S,0),1))</f>
      </c>
      <c r="D34" s="4"/>
      <c r="E34" s="53">
        <f t="shared" si="0"/>
      </c>
      <c r="F34" s="73"/>
      <c r="G34" s="17">
        <f>IF(ISNA(MATCH(CONCATENATE(G$4,$A34),'Výsledková listina'!$S:$S,0)),"",INDEX('Výsledková listina'!$C:$C,MATCH(CONCATENATE(G$4,$A34),'Výsledková listina'!$S:$S,0),1))</f>
      </c>
      <c r="H34" s="55">
        <f>IF(ISNA(MATCH(CONCATENATE(G$4,$A34),'Výsledková listina'!$S:$S,0)),"",INDEX('Výsledková listina'!$T:$T,MATCH(CONCATENATE(G$4,$A34),'Výsledková listina'!$S:$S,0),1))</f>
      </c>
      <c r="I34" s="4"/>
      <c r="J34" s="53">
        <f t="shared" si="1"/>
      </c>
      <c r="K34" s="73"/>
      <c r="L34" s="17">
        <f>IF(ISNA(MATCH(CONCATENATE(L$4,$A34),'Výsledková listina'!$S:$S,0)),"",INDEX('Výsledková listina'!$C:$C,MATCH(CONCATENATE(L$4,$A34),'Výsledková listina'!$S:$S,0),1))</f>
      </c>
      <c r="M34" s="55">
        <f>IF(ISNA(MATCH(CONCATENATE(L$4,$A34),'Výsledková listina'!$S:$S,0)),"",INDEX('Výsledková listina'!$T:$T,MATCH(CONCATENATE(L$4,$A34),'Výsledková listina'!$S:$S,0),1))</f>
      </c>
      <c r="N34" s="4"/>
      <c r="O34" s="53">
        <f t="shared" si="2"/>
      </c>
      <c r="P34" s="73"/>
      <c r="Q34" s="17">
        <f>IF(ISNA(MATCH(CONCATENATE(Q$4,$A34),'Výsledková listina'!$S:$S,0)),"",INDEX('Výsledková listina'!$C:$C,MATCH(CONCATENATE(Q$4,$A34),'Výsledková listina'!$S:$S,0),1))</f>
      </c>
      <c r="R34" s="55">
        <f>IF(ISNA(MATCH(CONCATENATE(Q$4,$A34),'Výsledková listina'!$S:$S,0)),"",INDEX('Výsledková listina'!$T:$T,MATCH(CONCATENATE(Q$4,$A34),'Výsledková listina'!$S:$S,0),1))</f>
      </c>
      <c r="S34" s="4"/>
      <c r="T34" s="53">
        <f t="shared" si="3"/>
      </c>
      <c r="U34" s="73"/>
      <c r="V34" s="17">
        <f>IF(ISNA(MATCH(CONCATENATE(V$4,$A34),'Výsledková listina'!$S:$S,0)),"",INDEX('Výsledková listina'!$C:$C,MATCH(CONCATENATE(V$4,$A34),'Výsledková listina'!$S:$S,0),1))</f>
      </c>
      <c r="W34" s="55">
        <f>IF(ISNA(MATCH(CONCATENATE(V$4,$A34),'Výsledková listina'!$S:$S,0)),"",INDEX('Výsledková listina'!$T:$T,MATCH(CONCATENATE(V$4,$A34),'Výsledková listina'!$S:$S,0),1))</f>
      </c>
      <c r="X34" s="4"/>
      <c r="Y34" s="53">
        <f t="shared" si="4"/>
      </c>
      <c r="Z34" s="73"/>
      <c r="AA34" s="17">
        <f>IF(ISNA(MATCH(CONCATENATE(AA$4,$A34),'Výsledková listina'!$S:$S,0)),"",INDEX('Výsledková listina'!$C:$C,MATCH(CONCATENATE(AA$4,$A34),'Výsledková listina'!$S:$S,0),1))</f>
      </c>
      <c r="AB34" s="55">
        <f>IF(ISNA(MATCH(CONCATENATE(AA$4,$A34),'Výsledková listina'!$S:$S,0)),"",INDEX('Výsledková listina'!$T:$T,MATCH(CONCATENATE(AA$4,$A34),'Výsledková listina'!$S:$S,0),1))</f>
      </c>
      <c r="AC34" s="4"/>
      <c r="AD34" s="53">
        <f t="shared" si="5"/>
      </c>
      <c r="AE34" s="73"/>
      <c r="AF34" s="17">
        <f>IF(ISNA(MATCH(CONCATENATE(AF$4,$A34),'Výsledková listina'!$S:$S,0)),"",INDEX('Výsledková listina'!$C:$C,MATCH(CONCATENATE(AF$4,$A34),'Výsledková listina'!$S:$S,0),1))</f>
      </c>
      <c r="AG34" s="55">
        <f>IF(ISNA(MATCH(CONCATENATE(AF$4,$A34),'Výsledková listina'!$S:$S,0)),"",INDEX('Výsledková listina'!$T:$T,MATCH(CONCATENATE(AF$4,$A34),'Výsledková listina'!$S:$S,0),1))</f>
      </c>
      <c r="AH34" s="4"/>
      <c r="AI34" s="53">
        <f t="shared" si="6"/>
      </c>
      <c r="AJ34" s="73"/>
      <c r="AK34" s="17">
        <f>IF(ISNA(MATCH(CONCATENATE(AK$4,$A34),'Výsledková listina'!$S:$S,0)),"",INDEX('Výsledková listina'!$C:$C,MATCH(CONCATENATE(AK$4,$A34),'Výsledková listina'!$S:$S,0),1))</f>
      </c>
      <c r="AL34" s="55">
        <f>IF(ISNA(MATCH(CONCATENATE(AK$4,$A34),'Výsledková listina'!$S:$S,0)),"",INDEX('Výsledková listina'!$T:$T,MATCH(CONCATENATE(AK$4,$A34),'Výsledková listina'!$S:$S,0),1))</f>
      </c>
      <c r="AM34" s="4"/>
      <c r="AN34" s="53">
        <f t="shared" si="7"/>
      </c>
      <c r="AO34" s="73"/>
      <c r="AP34" s="17">
        <f>IF(ISNA(MATCH(CONCATENATE(AP$4,$A34),'Výsledková listina'!$S:$S,0)),"",INDEX('Výsledková listina'!$C:$C,MATCH(CONCATENATE(AP$4,$A34),'Výsledková listina'!$S:$S,0),1))</f>
      </c>
      <c r="AQ34" s="55">
        <f>IF(ISNA(MATCH(CONCATENATE(AP$4,$A34),'Výsledková listina'!$S:$S,0)),"",INDEX('Výsledková listina'!$T:$T,MATCH(CONCATENATE(AP$4,$A34),'Výsledková listina'!$S:$S,0),1))</f>
      </c>
      <c r="AR34" s="4"/>
      <c r="AS34" s="53">
        <f t="shared" si="8"/>
      </c>
      <c r="AT34" s="73"/>
      <c r="AU34" s="17">
        <f>IF(ISNA(MATCH(CONCATENATE(AU$4,$A34),'Výsledková listina'!$S:$S,0)),"",INDEX('Výsledková listina'!$C:$C,MATCH(CONCATENATE(AU$4,$A34),'Výsledková listina'!$S:$S,0),1))</f>
      </c>
      <c r="AV34" s="55">
        <f>IF(ISNA(MATCH(CONCATENATE(AU$4,$A34),'Výsledková listina'!$S:$S,0)),"",INDEX('Výsledková listina'!$T:$T,MATCH(CONCATENATE(AU$4,$A34),'Výsledková listina'!$S:$S,0),1))</f>
      </c>
      <c r="AW34" s="4"/>
      <c r="AX34" s="53">
        <f t="shared" si="9"/>
      </c>
      <c r="AY34" s="73"/>
      <c r="AZ34" s="17">
        <f>IF(ISNA(MATCH(CONCATENATE(AZ$4,$A34),'Výsledková listina'!$S:$S,0)),"",INDEX('Výsledková listina'!$C:$C,MATCH(CONCATENATE(AZ$4,$A34),'Výsledková listina'!$S:$S,0),1))</f>
      </c>
      <c r="BA34" s="55">
        <f>IF(ISNA(MATCH(CONCATENATE(AZ$4,$A34),'Výsledková listina'!$S:$S,0)),"",INDEX('Výsledková listina'!$T:$T,MATCH(CONCATENATE(AZ$4,$A34),'Výsledková listina'!$S:$S,0),1))</f>
      </c>
      <c r="BB34" s="4"/>
      <c r="BC34" s="53">
        <f t="shared" si="10"/>
      </c>
      <c r="BD34" s="73"/>
      <c r="BE34" s="17">
        <f>IF(ISNA(MATCH(CONCATENATE(BE$4,$A34),'Výsledková listina'!$S:$S,0)),"",INDEX('Výsledková listina'!$C:$C,MATCH(CONCATENATE(BE$4,$A34),'Výsledková listina'!$S:$S,0),1))</f>
      </c>
      <c r="BF34" s="55">
        <f>IF(ISNA(MATCH(CONCATENATE(BE$4,$A34),'Výsledková listina'!$S:$S,0)),"",INDEX('Výsledková listina'!$T:$T,MATCH(CONCATENATE(BE$4,$A34),'Výsledková listina'!$S:$S,0),1))</f>
      </c>
      <c r="BG34" s="4"/>
      <c r="BH34" s="53">
        <f t="shared" si="11"/>
      </c>
      <c r="BI34" s="73"/>
      <c r="BJ34" s="17">
        <f>IF(ISNA(MATCH(CONCATENATE(BJ$4,$A34),'Výsledková listina'!$S:$S,0)),"",INDEX('Výsledková listina'!$C:$C,MATCH(CONCATENATE(BJ$4,$A34),'Výsledková listina'!$S:$S,0),1))</f>
      </c>
      <c r="BK34" s="55">
        <f>IF(ISNA(MATCH(CONCATENATE(BJ$4,$A34),'Výsledková listina'!$S:$S,0)),"",INDEX('Výsledková listina'!$T:$T,MATCH(CONCATENATE(BJ$4,$A34),'Výsledková listina'!$S:$S,0),1))</f>
      </c>
      <c r="BL34" s="4"/>
      <c r="BM34" s="53">
        <f t="shared" si="12"/>
      </c>
      <c r="BN34" s="73"/>
      <c r="BO34" s="17">
        <f>IF(ISNA(MATCH(CONCATENATE(BO$4,$A34),'Výsledková listina'!$S:$S,0)),"",INDEX('Výsledková listina'!$C:$C,MATCH(CONCATENATE(BO$4,$A34),'Výsledková listina'!$S:$S,0),1))</f>
      </c>
      <c r="BP34" s="55">
        <f>IF(ISNA(MATCH(CONCATENATE(BO$4,$A34),'Výsledková listina'!$S:$S,0)),"",INDEX('Výsledková listina'!$T:$T,MATCH(CONCATENATE(BO$4,$A34),'Výsledková listina'!$S:$S,0),1))</f>
      </c>
      <c r="BQ34" s="4"/>
      <c r="BR34" s="53">
        <f t="shared" si="13"/>
      </c>
      <c r="BS34" s="73"/>
      <c r="BT34" s="17">
        <f>IF(ISNA(MATCH(CONCATENATE(BT$4,$A34),'Výsledková listina'!$S:$S,0)),"",INDEX('Výsledková listina'!$C:$C,MATCH(CONCATENATE(BT$4,$A34),'Výsledková listina'!$S:$S,0),1))</f>
      </c>
      <c r="BU34" s="55">
        <f>IF(ISNA(MATCH(CONCATENATE(BT$4,$A34),'Výsledková listina'!$S:$S,0)),"",INDEX('Výsledková listina'!$T:$T,MATCH(CONCATENATE(BT$4,$A34),'Výsledková listina'!$S:$S,0),1))</f>
      </c>
      <c r="BV34" s="4"/>
      <c r="BW34" s="53">
        <f t="shared" si="14"/>
      </c>
      <c r="BX34" s="73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6">
        <f>IF(ISNA(MATCH(CONCATENATE(B$4,$A35),'Výsledková listina'!$S:$S,0)),"",INDEX('Výsledková listina'!$T:$T,MATCH(CONCATENATE(B$4,$A35),'Výsledková listina'!$S:$S,0),1))</f>
      </c>
      <c r="D35" s="7"/>
      <c r="E35" s="54">
        <f t="shared" si="0"/>
      </c>
      <c r="F35" s="74"/>
      <c r="G35" s="18">
        <f>IF(ISNA(MATCH(CONCATENATE(G$4,$A35),'Výsledková listina'!$S:$S,0)),"",INDEX('Výsledková listina'!$C:$C,MATCH(CONCATENATE(G$4,$A35),'Výsledková listina'!$S:$S,0),1))</f>
      </c>
      <c r="H35" s="56">
        <f>IF(ISNA(MATCH(CONCATENATE(G$4,$A35),'Výsledková listina'!$S:$S,0)),"",INDEX('Výsledková listina'!$T:$T,MATCH(CONCATENATE(G$4,$A35),'Výsledková listina'!$S:$S,0),1))</f>
      </c>
      <c r="I35" s="7"/>
      <c r="J35" s="54">
        <f t="shared" si="1"/>
      </c>
      <c r="K35" s="74"/>
      <c r="L35" s="18">
        <f>IF(ISNA(MATCH(CONCATENATE(L$4,$A35),'Výsledková listina'!$S:$S,0)),"",INDEX('Výsledková listina'!$C:$C,MATCH(CONCATENATE(L$4,$A35),'Výsledková listina'!$S:$S,0),1))</f>
      </c>
      <c r="M35" s="56">
        <f>IF(ISNA(MATCH(CONCATENATE(L$4,$A35),'Výsledková listina'!$S:$S,0)),"",INDEX('Výsledková listina'!$T:$T,MATCH(CONCATENATE(L$4,$A35),'Výsledková listina'!$S:$S,0),1))</f>
      </c>
      <c r="N35" s="7"/>
      <c r="O35" s="54">
        <f t="shared" si="2"/>
      </c>
      <c r="P35" s="74"/>
      <c r="Q35" s="18">
        <f>IF(ISNA(MATCH(CONCATENATE(Q$4,$A35),'Výsledková listina'!$S:$S,0)),"",INDEX('Výsledková listina'!$C:$C,MATCH(CONCATENATE(Q$4,$A35),'Výsledková listina'!$S:$S,0),1))</f>
      </c>
      <c r="R35" s="56">
        <f>IF(ISNA(MATCH(CONCATENATE(Q$4,$A35),'Výsledková listina'!$S:$S,0)),"",INDEX('Výsledková listina'!$T:$T,MATCH(CONCATENATE(Q$4,$A35),'Výsledková listina'!$S:$S,0),1))</f>
      </c>
      <c r="S35" s="7"/>
      <c r="T35" s="54">
        <f t="shared" si="3"/>
      </c>
      <c r="U35" s="74"/>
      <c r="V35" s="18">
        <f>IF(ISNA(MATCH(CONCATENATE(V$4,$A35),'Výsledková listina'!$S:$S,0)),"",INDEX('Výsledková listina'!$C:$C,MATCH(CONCATENATE(V$4,$A35),'Výsledková listina'!$S:$S,0),1))</f>
      </c>
      <c r="W35" s="56">
        <f>IF(ISNA(MATCH(CONCATENATE(V$4,$A35),'Výsledková listina'!$S:$S,0)),"",INDEX('Výsledková listina'!$T:$T,MATCH(CONCATENATE(V$4,$A35),'Výsledková listina'!$S:$S,0),1))</f>
      </c>
      <c r="X35" s="7"/>
      <c r="Y35" s="54">
        <f t="shared" si="4"/>
      </c>
      <c r="Z35" s="74"/>
      <c r="AA35" s="18">
        <f>IF(ISNA(MATCH(CONCATENATE(AA$4,$A35),'Výsledková listina'!$S:$S,0)),"",INDEX('Výsledková listina'!$C:$C,MATCH(CONCATENATE(AA$4,$A35),'Výsledková listina'!$S:$S,0),1))</f>
      </c>
      <c r="AB35" s="56">
        <f>IF(ISNA(MATCH(CONCATENATE(AA$4,$A35),'Výsledková listina'!$S:$S,0)),"",INDEX('Výsledková listina'!$T:$T,MATCH(CONCATENATE(AA$4,$A35),'Výsledková listina'!$S:$S,0),1))</f>
      </c>
      <c r="AC35" s="7"/>
      <c r="AD35" s="54">
        <f t="shared" si="5"/>
      </c>
      <c r="AE35" s="74"/>
      <c r="AF35" s="18">
        <f>IF(ISNA(MATCH(CONCATENATE(AF$4,$A35),'Výsledková listina'!$S:$S,0)),"",INDEX('Výsledková listina'!$C:$C,MATCH(CONCATENATE(AF$4,$A35),'Výsledková listina'!$S:$S,0),1))</f>
      </c>
      <c r="AG35" s="56">
        <f>IF(ISNA(MATCH(CONCATENATE(AF$4,$A35),'Výsledková listina'!$S:$S,0)),"",INDEX('Výsledková listina'!$T:$T,MATCH(CONCATENATE(AF$4,$A35),'Výsledková listina'!$S:$S,0),1))</f>
      </c>
      <c r="AH35" s="7"/>
      <c r="AI35" s="54">
        <f t="shared" si="6"/>
      </c>
      <c r="AJ35" s="74"/>
      <c r="AK35" s="18">
        <f>IF(ISNA(MATCH(CONCATENATE(AK$4,$A35),'Výsledková listina'!$S:$S,0)),"",INDEX('Výsledková listina'!$C:$C,MATCH(CONCATENATE(AK$4,$A35),'Výsledková listina'!$S:$S,0),1))</f>
      </c>
      <c r="AL35" s="56">
        <f>IF(ISNA(MATCH(CONCATENATE(AK$4,$A35),'Výsledková listina'!$S:$S,0)),"",INDEX('Výsledková listina'!$T:$T,MATCH(CONCATENATE(AK$4,$A35),'Výsledková listina'!$S:$S,0),1))</f>
      </c>
      <c r="AM35" s="7"/>
      <c r="AN35" s="54">
        <f t="shared" si="7"/>
      </c>
      <c r="AO35" s="74"/>
      <c r="AP35" s="18">
        <f>IF(ISNA(MATCH(CONCATENATE(AP$4,$A35),'Výsledková listina'!$S:$S,0)),"",INDEX('Výsledková listina'!$C:$C,MATCH(CONCATENATE(AP$4,$A35),'Výsledková listina'!$S:$S,0),1))</f>
      </c>
      <c r="AQ35" s="56">
        <f>IF(ISNA(MATCH(CONCATENATE(AP$4,$A35),'Výsledková listina'!$S:$S,0)),"",INDEX('Výsledková listina'!$T:$T,MATCH(CONCATENATE(AP$4,$A35),'Výsledková listina'!$S:$S,0),1))</f>
      </c>
      <c r="AR35" s="7"/>
      <c r="AS35" s="54">
        <f t="shared" si="8"/>
      </c>
      <c r="AT35" s="74"/>
      <c r="AU35" s="18">
        <f>IF(ISNA(MATCH(CONCATENATE(AU$4,$A35),'Výsledková listina'!$S:$S,0)),"",INDEX('Výsledková listina'!$C:$C,MATCH(CONCATENATE(AU$4,$A35),'Výsledková listina'!$S:$S,0),1))</f>
      </c>
      <c r="AV35" s="56">
        <f>IF(ISNA(MATCH(CONCATENATE(AU$4,$A35),'Výsledková listina'!$S:$S,0)),"",INDEX('Výsledková listina'!$T:$T,MATCH(CONCATENATE(AU$4,$A35),'Výsledková listina'!$S:$S,0),1))</f>
      </c>
      <c r="AW35" s="7"/>
      <c r="AX35" s="54">
        <f t="shared" si="9"/>
      </c>
      <c r="AY35" s="74"/>
      <c r="AZ35" s="18">
        <f>IF(ISNA(MATCH(CONCATENATE(AZ$4,$A35),'Výsledková listina'!$S:$S,0)),"",INDEX('Výsledková listina'!$C:$C,MATCH(CONCATENATE(AZ$4,$A35),'Výsledková listina'!$S:$S,0),1))</f>
      </c>
      <c r="BA35" s="56">
        <f>IF(ISNA(MATCH(CONCATENATE(AZ$4,$A35),'Výsledková listina'!$S:$S,0)),"",INDEX('Výsledková listina'!$T:$T,MATCH(CONCATENATE(AZ$4,$A35),'Výsledková listina'!$S:$S,0),1))</f>
      </c>
      <c r="BB35" s="7"/>
      <c r="BC35" s="54">
        <f t="shared" si="10"/>
      </c>
      <c r="BD35" s="74"/>
      <c r="BE35" s="18">
        <f>IF(ISNA(MATCH(CONCATENATE(BE$4,$A35),'Výsledková listina'!$S:$S,0)),"",INDEX('Výsledková listina'!$C:$C,MATCH(CONCATENATE(BE$4,$A35),'Výsledková listina'!$S:$S,0),1))</f>
      </c>
      <c r="BF35" s="56">
        <f>IF(ISNA(MATCH(CONCATENATE(BE$4,$A35),'Výsledková listina'!$S:$S,0)),"",INDEX('Výsledková listina'!$T:$T,MATCH(CONCATENATE(BE$4,$A35),'Výsledková listina'!$S:$S,0),1))</f>
      </c>
      <c r="BG35" s="7"/>
      <c r="BH35" s="54">
        <f t="shared" si="11"/>
      </c>
      <c r="BI35" s="74"/>
      <c r="BJ35" s="18">
        <f>IF(ISNA(MATCH(CONCATENATE(BJ$4,$A35),'Výsledková listina'!$S:$S,0)),"",INDEX('Výsledková listina'!$C:$C,MATCH(CONCATENATE(BJ$4,$A35),'Výsledková listina'!$S:$S,0),1))</f>
      </c>
      <c r="BK35" s="56">
        <f>IF(ISNA(MATCH(CONCATENATE(BJ$4,$A35),'Výsledková listina'!$S:$S,0)),"",INDEX('Výsledková listina'!$T:$T,MATCH(CONCATENATE(BJ$4,$A35),'Výsledková listina'!$S:$S,0),1))</f>
      </c>
      <c r="BL35" s="7"/>
      <c r="BM35" s="54">
        <f t="shared" si="12"/>
      </c>
      <c r="BN35" s="74"/>
      <c r="BO35" s="18">
        <f>IF(ISNA(MATCH(CONCATENATE(BO$4,$A35),'Výsledková listina'!$S:$S,0)),"",INDEX('Výsledková listina'!$C:$C,MATCH(CONCATENATE(BO$4,$A35),'Výsledková listina'!$S:$S,0),1))</f>
      </c>
      <c r="BP35" s="56">
        <f>IF(ISNA(MATCH(CONCATENATE(BO$4,$A35),'Výsledková listina'!$S:$S,0)),"",INDEX('Výsledková listina'!$T:$T,MATCH(CONCATENATE(BO$4,$A35),'Výsledková listina'!$S:$S,0),1))</f>
      </c>
      <c r="BQ35" s="7"/>
      <c r="BR35" s="54">
        <f t="shared" si="13"/>
      </c>
      <c r="BS35" s="74"/>
      <c r="BT35" s="18">
        <f>IF(ISNA(MATCH(CONCATENATE(BT$4,$A35),'Výsledková listina'!$S:$S,0)),"",INDEX('Výsledková listina'!$C:$C,MATCH(CONCATENATE(BT$4,$A35),'Výsledková listina'!$S:$S,0),1))</f>
      </c>
      <c r="BU35" s="56">
        <f>IF(ISNA(MATCH(CONCATENATE(BT$4,$A35),'Výsledková listina'!$S:$S,0)),"",INDEX('Výsledková listina'!$T:$T,MATCH(CONCATENATE(BT$4,$A35),'Výsledková listina'!$S:$S,0),1))</f>
      </c>
      <c r="BV35" s="7"/>
      <c r="BW35" s="54">
        <f t="shared" si="14"/>
      </c>
      <c r="BX35" s="7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T1:BX1"/>
    <mergeCell ref="BT2:BX2"/>
    <mergeCell ref="BT3:BX3"/>
    <mergeCell ref="BT4:BX4"/>
    <mergeCell ref="BJ1:BN1"/>
    <mergeCell ref="BJ2:BN2"/>
    <mergeCell ref="BJ3:BN3"/>
    <mergeCell ref="BJ4:BN4"/>
    <mergeCell ref="BO1:BS1"/>
    <mergeCell ref="BO2:BS2"/>
    <mergeCell ref="BO3:BS3"/>
    <mergeCell ref="BO4:BS4"/>
    <mergeCell ref="AZ1:BD1"/>
    <mergeCell ref="AZ2:BD2"/>
    <mergeCell ref="AZ3:BD3"/>
    <mergeCell ref="AZ4:BD4"/>
    <mergeCell ref="BE1:BI1"/>
    <mergeCell ref="BE2:BI2"/>
    <mergeCell ref="BE3:BI3"/>
    <mergeCell ref="BE4:BI4"/>
    <mergeCell ref="AP1:AT1"/>
    <mergeCell ref="AP2:AT2"/>
    <mergeCell ref="AP3:AT3"/>
    <mergeCell ref="AP4:AT4"/>
    <mergeCell ref="AU1:AY1"/>
    <mergeCell ref="AU2:AY2"/>
    <mergeCell ref="AU3:AY3"/>
    <mergeCell ref="AU4:AY4"/>
    <mergeCell ref="V1:Z1"/>
    <mergeCell ref="V2:Z2"/>
    <mergeCell ref="AK1:AO1"/>
    <mergeCell ref="AK2:AO2"/>
    <mergeCell ref="AA1:AE1"/>
    <mergeCell ref="AA2:AE2"/>
    <mergeCell ref="AF1:AJ1"/>
    <mergeCell ref="AF2:AJ2"/>
    <mergeCell ref="L1:P1"/>
    <mergeCell ref="L2:P2"/>
    <mergeCell ref="Q1:U1"/>
    <mergeCell ref="Q2:U2"/>
    <mergeCell ref="B1:F1"/>
    <mergeCell ref="B2:F2"/>
    <mergeCell ref="G1:K1"/>
    <mergeCell ref="G2:K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60"/>
      <c r="B1" s="223" t="str">
        <f>CONCATENATE('Základní list'!$E$3)</f>
        <v>KP a D  2. kolo</v>
      </c>
      <c r="C1" s="223"/>
      <c r="D1" s="223"/>
      <c r="E1" s="223"/>
      <c r="F1" s="223"/>
      <c r="G1" s="223" t="str">
        <f>CONCATENATE('Základní list'!$E$3)</f>
        <v>KP a D  2. kolo</v>
      </c>
      <c r="H1" s="223"/>
      <c r="I1" s="223"/>
      <c r="J1" s="223"/>
      <c r="K1" s="223"/>
      <c r="L1" s="223" t="str">
        <f>CONCATENATE('Základní list'!$E$3)</f>
        <v>KP a D  2. kolo</v>
      </c>
      <c r="M1" s="223"/>
      <c r="N1" s="223"/>
      <c r="O1" s="223"/>
      <c r="P1" s="223"/>
      <c r="Q1" s="223" t="str">
        <f>CONCATENATE('Základní list'!$E$3)</f>
        <v>KP a D  2. kolo</v>
      </c>
      <c r="R1" s="223"/>
      <c r="S1" s="223"/>
      <c r="T1" s="223"/>
      <c r="U1" s="223"/>
      <c r="V1" s="223" t="str">
        <f>CONCATENATE('Základní list'!$E$3)</f>
        <v>KP a D  2. kolo</v>
      </c>
      <c r="W1" s="223"/>
      <c r="X1" s="223"/>
      <c r="Y1" s="223"/>
      <c r="Z1" s="223"/>
      <c r="AA1" s="223" t="str">
        <f>CONCATENATE('Základní list'!$E$3)</f>
        <v>KP a D  2. kolo</v>
      </c>
      <c r="AB1" s="223"/>
      <c r="AC1" s="223"/>
      <c r="AD1" s="223"/>
      <c r="AE1" s="223"/>
      <c r="AF1" s="223" t="str">
        <f>CONCATENATE('Základní list'!$E$3)</f>
        <v>KP a D  2. kolo</v>
      </c>
      <c r="AG1" s="223"/>
      <c r="AH1" s="223"/>
      <c r="AI1" s="223"/>
      <c r="AJ1" s="223"/>
      <c r="AK1" s="223" t="str">
        <f>CONCATENATE('Základní list'!$E$3)</f>
        <v>KP a D  2. kolo</v>
      </c>
      <c r="AL1" s="223"/>
      <c r="AM1" s="223"/>
      <c r="AN1" s="223"/>
      <c r="AO1" s="223"/>
      <c r="AP1" s="223" t="str">
        <f>CONCATENATE('Základní list'!$E$3)</f>
        <v>KP a D  2. kolo</v>
      </c>
      <c r="AQ1" s="223"/>
      <c r="AR1" s="223"/>
      <c r="AS1" s="223"/>
      <c r="AT1" s="223"/>
      <c r="AU1" s="223" t="str">
        <f>CONCATENATE('Základní list'!$E$3)</f>
        <v>KP a D  2. kolo</v>
      </c>
      <c r="AV1" s="223"/>
      <c r="AW1" s="223"/>
      <c r="AX1" s="223"/>
      <c r="AY1" s="223"/>
      <c r="AZ1" s="223" t="str">
        <f>CONCATENATE('Základní list'!$E$3)</f>
        <v>KP a D  2. kolo</v>
      </c>
      <c r="BA1" s="223"/>
      <c r="BB1" s="223"/>
      <c r="BC1" s="223"/>
      <c r="BD1" s="223"/>
      <c r="BE1" s="223" t="str">
        <f>CONCATENATE('Základní list'!$E$3)</f>
        <v>KP a D  2. kolo</v>
      </c>
      <c r="BF1" s="223"/>
      <c r="BG1" s="223"/>
      <c r="BH1" s="223"/>
      <c r="BI1" s="223"/>
      <c r="BJ1" s="223" t="str">
        <f>CONCATENATE('Základní list'!$E$3)</f>
        <v>KP a D  2. kolo</v>
      </c>
      <c r="BK1" s="223"/>
      <c r="BL1" s="223"/>
      <c r="BM1" s="223"/>
      <c r="BN1" s="223"/>
      <c r="BO1" s="223" t="str">
        <f>CONCATENATE('Základní list'!$E$3)</f>
        <v>KP a D  2. kolo</v>
      </c>
      <c r="BP1" s="223"/>
      <c r="BQ1" s="223"/>
      <c r="BR1" s="223"/>
      <c r="BS1" s="223"/>
      <c r="BT1" s="223" t="str">
        <f>CONCATENATE('Základní list'!$E$3)</f>
        <v>KP a D  2. kolo</v>
      </c>
      <c r="BU1" s="223"/>
      <c r="BV1" s="223"/>
      <c r="BW1" s="223"/>
      <c r="BX1" s="223"/>
    </row>
    <row r="2" spans="1:76" s="112" customFormat="1" ht="13.5" thickBot="1">
      <c r="A2" s="61"/>
      <c r="B2" s="224" t="str">
        <f>CONCATENATE('Základní list'!$D$4)</f>
        <v>1.9.18</v>
      </c>
      <c r="C2" s="224"/>
      <c r="D2" s="224"/>
      <c r="E2" s="224"/>
      <c r="F2" s="224"/>
      <c r="G2" s="224" t="str">
        <f>CONCATENATE('Základní list'!$D$4)</f>
        <v>1.9.18</v>
      </c>
      <c r="H2" s="224"/>
      <c r="I2" s="224"/>
      <c r="J2" s="224"/>
      <c r="K2" s="224"/>
      <c r="L2" s="224" t="str">
        <f>CONCATENATE('Základní list'!$D$4)</f>
        <v>1.9.18</v>
      </c>
      <c r="M2" s="224"/>
      <c r="N2" s="224"/>
      <c r="O2" s="224"/>
      <c r="P2" s="224"/>
      <c r="Q2" s="224" t="str">
        <f>CONCATENATE('Základní list'!$D$4)</f>
        <v>1.9.18</v>
      </c>
      <c r="R2" s="224"/>
      <c r="S2" s="224"/>
      <c r="T2" s="224"/>
      <c r="U2" s="224"/>
      <c r="V2" s="224" t="str">
        <f>CONCATENATE('Základní list'!$D$4)</f>
        <v>1.9.18</v>
      </c>
      <c r="W2" s="224"/>
      <c r="X2" s="224"/>
      <c r="Y2" s="224"/>
      <c r="Z2" s="224"/>
      <c r="AA2" s="224" t="str">
        <f>CONCATENATE('Základní list'!$D$4)</f>
        <v>1.9.18</v>
      </c>
      <c r="AB2" s="224"/>
      <c r="AC2" s="224"/>
      <c r="AD2" s="224"/>
      <c r="AE2" s="224"/>
      <c r="AF2" s="224" t="str">
        <f>CONCATENATE('Základní list'!$D$4)</f>
        <v>1.9.18</v>
      </c>
      <c r="AG2" s="224"/>
      <c r="AH2" s="224"/>
      <c r="AI2" s="224"/>
      <c r="AJ2" s="224"/>
      <c r="AK2" s="224" t="str">
        <f>CONCATENATE('Základní list'!$D$4)</f>
        <v>1.9.18</v>
      </c>
      <c r="AL2" s="224"/>
      <c r="AM2" s="224"/>
      <c r="AN2" s="224"/>
      <c r="AO2" s="224"/>
      <c r="AP2" s="224" t="str">
        <f>CONCATENATE('Základní list'!$D$4)</f>
        <v>1.9.18</v>
      </c>
      <c r="AQ2" s="224"/>
      <c r="AR2" s="224"/>
      <c r="AS2" s="224"/>
      <c r="AT2" s="224"/>
      <c r="AU2" s="224" t="str">
        <f>CONCATENATE('Základní list'!$D$4)</f>
        <v>1.9.18</v>
      </c>
      <c r="AV2" s="224"/>
      <c r="AW2" s="224"/>
      <c r="AX2" s="224"/>
      <c r="AY2" s="224"/>
      <c r="AZ2" s="224" t="str">
        <f>CONCATENATE('Základní list'!$D$4)</f>
        <v>1.9.18</v>
      </c>
      <c r="BA2" s="224"/>
      <c r="BB2" s="224"/>
      <c r="BC2" s="224"/>
      <c r="BD2" s="224"/>
      <c r="BE2" s="224" t="str">
        <f>CONCATENATE('Základní list'!$D$4)</f>
        <v>1.9.18</v>
      </c>
      <c r="BF2" s="224"/>
      <c r="BG2" s="224"/>
      <c r="BH2" s="224"/>
      <c r="BI2" s="224"/>
      <c r="BJ2" s="224" t="str">
        <f>CONCATENATE('Základní list'!$D$4)</f>
        <v>1.9.18</v>
      </c>
      <c r="BK2" s="224"/>
      <c r="BL2" s="224"/>
      <c r="BM2" s="224"/>
      <c r="BN2" s="224"/>
      <c r="BO2" s="224" t="str">
        <f>CONCATENATE('Základní list'!$D$4)</f>
        <v>1.9.18</v>
      </c>
      <c r="BP2" s="224"/>
      <c r="BQ2" s="224"/>
      <c r="BR2" s="224"/>
      <c r="BS2" s="224"/>
      <c r="BT2" s="224" t="str">
        <f>CONCATENATE('Základní list'!$D$4)</f>
        <v>1.9.18</v>
      </c>
      <c r="BU2" s="224"/>
      <c r="BV2" s="224"/>
      <c r="BW2" s="224"/>
      <c r="BX2" s="224"/>
    </row>
    <row r="3" spans="1:76" ht="16.5" customHeight="1">
      <c r="A3" s="225" t="s">
        <v>11</v>
      </c>
      <c r="B3" s="217" t="s">
        <v>16</v>
      </c>
      <c r="C3" s="218"/>
      <c r="D3" s="218"/>
      <c r="E3" s="218"/>
      <c r="F3" s="219"/>
      <c r="G3" s="217" t="s">
        <v>16</v>
      </c>
      <c r="H3" s="218"/>
      <c r="I3" s="218"/>
      <c r="J3" s="218"/>
      <c r="K3" s="219" t="s">
        <v>36</v>
      </c>
      <c r="L3" s="217" t="s">
        <v>16</v>
      </c>
      <c r="M3" s="218"/>
      <c r="N3" s="218"/>
      <c r="O3" s="218"/>
      <c r="P3" s="219" t="s">
        <v>36</v>
      </c>
      <c r="Q3" s="217" t="s">
        <v>16</v>
      </c>
      <c r="R3" s="218"/>
      <c r="S3" s="218"/>
      <c r="T3" s="218"/>
      <c r="U3" s="219" t="s">
        <v>36</v>
      </c>
      <c r="V3" s="217" t="s">
        <v>16</v>
      </c>
      <c r="W3" s="218"/>
      <c r="X3" s="218"/>
      <c r="Y3" s="218"/>
      <c r="Z3" s="219" t="s">
        <v>36</v>
      </c>
      <c r="AA3" s="217" t="s">
        <v>16</v>
      </c>
      <c r="AB3" s="218"/>
      <c r="AC3" s="218"/>
      <c r="AD3" s="218"/>
      <c r="AE3" s="219" t="s">
        <v>36</v>
      </c>
      <c r="AF3" s="217" t="s">
        <v>16</v>
      </c>
      <c r="AG3" s="218"/>
      <c r="AH3" s="218"/>
      <c r="AI3" s="218"/>
      <c r="AJ3" s="219" t="s">
        <v>36</v>
      </c>
      <c r="AK3" s="217" t="s">
        <v>16</v>
      </c>
      <c r="AL3" s="218"/>
      <c r="AM3" s="218"/>
      <c r="AN3" s="218"/>
      <c r="AO3" s="219" t="s">
        <v>36</v>
      </c>
      <c r="AP3" s="217" t="s">
        <v>16</v>
      </c>
      <c r="AQ3" s="218"/>
      <c r="AR3" s="218"/>
      <c r="AS3" s="218"/>
      <c r="AT3" s="219" t="s">
        <v>36</v>
      </c>
      <c r="AU3" s="217" t="s">
        <v>16</v>
      </c>
      <c r="AV3" s="218"/>
      <c r="AW3" s="218"/>
      <c r="AX3" s="218"/>
      <c r="AY3" s="219" t="s">
        <v>36</v>
      </c>
      <c r="AZ3" s="217" t="s">
        <v>16</v>
      </c>
      <c r="BA3" s="218"/>
      <c r="BB3" s="218"/>
      <c r="BC3" s="218"/>
      <c r="BD3" s="219" t="s">
        <v>36</v>
      </c>
      <c r="BE3" s="217" t="s">
        <v>16</v>
      </c>
      <c r="BF3" s="218"/>
      <c r="BG3" s="218"/>
      <c r="BH3" s="218"/>
      <c r="BI3" s="219" t="s">
        <v>36</v>
      </c>
      <c r="BJ3" s="217" t="s">
        <v>16</v>
      </c>
      <c r="BK3" s="218"/>
      <c r="BL3" s="218"/>
      <c r="BM3" s="218"/>
      <c r="BN3" s="219" t="s">
        <v>36</v>
      </c>
      <c r="BO3" s="217" t="s">
        <v>16</v>
      </c>
      <c r="BP3" s="218"/>
      <c r="BQ3" s="218"/>
      <c r="BR3" s="218"/>
      <c r="BS3" s="219" t="s">
        <v>36</v>
      </c>
      <c r="BT3" s="217" t="s">
        <v>16</v>
      </c>
      <c r="BU3" s="218"/>
      <c r="BV3" s="218"/>
      <c r="BW3" s="218"/>
      <c r="BX3" s="219" t="s">
        <v>36</v>
      </c>
    </row>
    <row r="4" spans="1:76" s="8" customFormat="1" ht="16.5" customHeight="1" thickBot="1">
      <c r="A4" s="226"/>
      <c r="B4" s="220" t="str">
        <f>IF(ISBLANK('Základní list'!$C11),"",'Základní list'!$A11)</f>
        <v>A</v>
      </c>
      <c r="C4" s="221"/>
      <c r="D4" s="221"/>
      <c r="E4" s="221"/>
      <c r="F4" s="222"/>
      <c r="G4" s="220" t="str">
        <f>IF(ISBLANK('Základní list'!$C12),"",'Základní list'!$A12)</f>
        <v>B</v>
      </c>
      <c r="H4" s="221"/>
      <c r="I4" s="221"/>
      <c r="J4" s="221"/>
      <c r="K4" s="222"/>
      <c r="L4" s="220" t="str">
        <f>IF(ISBLANK('Základní list'!$C13),"",'Základní list'!$A13)</f>
        <v>C</v>
      </c>
      <c r="M4" s="221"/>
      <c r="N4" s="221"/>
      <c r="O4" s="221"/>
      <c r="P4" s="222"/>
      <c r="Q4" s="220" t="str">
        <f>IF(ISBLANK('Základní list'!$C14),"",'Základní list'!$A14)</f>
        <v>D</v>
      </c>
      <c r="R4" s="221"/>
      <c r="S4" s="221"/>
      <c r="T4" s="221"/>
      <c r="U4" s="222"/>
      <c r="V4" s="220" t="str">
        <f>IF(ISBLANK('Základní list'!$C15),"",'Základní list'!$A15)</f>
        <v>E</v>
      </c>
      <c r="W4" s="221"/>
      <c r="X4" s="221"/>
      <c r="Y4" s="221"/>
      <c r="Z4" s="222"/>
      <c r="AA4" s="220" t="str">
        <f>IF(ISBLANK('Základní list'!$C16),"",'Základní list'!$A16)</f>
        <v>F</v>
      </c>
      <c r="AB4" s="221"/>
      <c r="AC4" s="221"/>
      <c r="AD4" s="221"/>
      <c r="AE4" s="222"/>
      <c r="AF4" s="220" t="str">
        <f>IF(ISBLANK('Základní list'!$C17),"",'Základní list'!$A17)</f>
        <v>G</v>
      </c>
      <c r="AG4" s="221"/>
      <c r="AH4" s="221"/>
      <c r="AI4" s="221"/>
      <c r="AJ4" s="222"/>
      <c r="AK4" s="220" t="str">
        <f>IF(ISBLANK('Základní list'!$C18),"",'Základní list'!$A18)</f>
        <v>H</v>
      </c>
      <c r="AL4" s="221"/>
      <c r="AM4" s="221"/>
      <c r="AN4" s="221"/>
      <c r="AO4" s="222"/>
      <c r="AP4" s="220" t="str">
        <f>IF(ISBLANK('Základní list'!$C19),"",'Základní list'!$A19)</f>
        <v>I</v>
      </c>
      <c r="AQ4" s="221"/>
      <c r="AR4" s="221"/>
      <c r="AS4" s="221"/>
      <c r="AT4" s="222"/>
      <c r="AU4" s="220" t="str">
        <f>IF(ISBLANK('Základní list'!$C20),"",'Základní list'!$A20)</f>
        <v>J</v>
      </c>
      <c r="AV4" s="221"/>
      <c r="AW4" s="221"/>
      <c r="AX4" s="221"/>
      <c r="AY4" s="222"/>
      <c r="AZ4" s="220" t="str">
        <f>IF(ISBLANK('Základní list'!$C21),"",'Základní list'!$A21)</f>
        <v>K</v>
      </c>
      <c r="BA4" s="221"/>
      <c r="BB4" s="221"/>
      <c r="BC4" s="221"/>
      <c r="BD4" s="222"/>
      <c r="BE4" s="220" t="str">
        <f>IF(ISBLANK('Základní list'!$C22),"",'Základní list'!$A22)</f>
        <v>L</v>
      </c>
      <c r="BF4" s="221"/>
      <c r="BG4" s="221"/>
      <c r="BH4" s="221"/>
      <c r="BI4" s="222"/>
      <c r="BJ4" s="220" t="str">
        <f>IF(ISBLANK('Základní list'!$C23),"",'Základní list'!$A23)</f>
        <v>M</v>
      </c>
      <c r="BK4" s="221"/>
      <c r="BL4" s="221"/>
      <c r="BM4" s="221"/>
      <c r="BN4" s="222"/>
      <c r="BO4" s="220" t="str">
        <f>IF(ISBLANK('Základní list'!$C24),"",'Základní list'!$A24)</f>
        <v>O</v>
      </c>
      <c r="BP4" s="221"/>
      <c r="BQ4" s="221"/>
      <c r="BR4" s="221"/>
      <c r="BS4" s="222"/>
      <c r="BT4" s="220" t="str">
        <f>IF(ISBLANK('Základní list'!$C25),"",'Základní list'!$A25)</f>
        <v>P</v>
      </c>
      <c r="BU4" s="221"/>
      <c r="BV4" s="221"/>
      <c r="BW4" s="221"/>
      <c r="BX4" s="222"/>
    </row>
    <row r="5" spans="1:76" s="9" customFormat="1" ht="13.5" thickBot="1">
      <c r="A5" s="227"/>
      <c r="B5" s="1" t="s">
        <v>51</v>
      </c>
      <c r="C5" s="1" t="s">
        <v>42</v>
      </c>
      <c r="D5" s="1" t="s">
        <v>12</v>
      </c>
      <c r="E5" s="2" t="s">
        <v>13</v>
      </c>
      <c r="F5" s="32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32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32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32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32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32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32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32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32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32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32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32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32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32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32" t="s">
        <v>36</v>
      </c>
    </row>
    <row r="6" spans="1:76" s="10" customFormat="1" ht="34.5" customHeight="1">
      <c r="A6" s="3">
        <v>1</v>
      </c>
      <c r="B6" s="17">
        <f>IF(ISNA(MATCH(CONCATENATE(B$4,$A6),Divize!$W:$W,0)),"",INDEX(Divize!$C:$C,MATCH(CONCATENATE(B$4,$A6),Divize!$W:$W,0),1))</f>
      </c>
      <c r="C6" s="55"/>
      <c r="D6" s="4">
        <f>IF(B6="","",'1. závod'!D6)</f>
      </c>
      <c r="E6" s="53">
        <f>IF(D6="","",RANK(D6,D:D,0)+(COUNT(D:D)+1-RANK(D6,D:D,0)-RANK(D6,D:D,1))/2)</f>
      </c>
      <c r="F6" s="72"/>
      <c r="G6" s="17">
        <f>IF(ISNA(MATCH(CONCATENATE(G$4,$A6),Divize!$W:$W,0)),"",INDEX(Divize!$C:$C,MATCH(CONCATENATE(G$4,$A6),Divize!$W:$W,0),1))</f>
      </c>
      <c r="H6" s="55"/>
      <c r="I6" s="4">
        <f>IF(G6="","",'1. závod'!I6)</f>
      </c>
      <c r="J6" s="53">
        <f>IF(I6="","",RANK(I6,I:I,0)+(COUNT(I:I)+1-RANK(I6,I:I,0)-RANK(I6,I:I,1))/2)</f>
      </c>
      <c r="K6" s="72"/>
      <c r="L6" s="17">
        <f>IF(ISNA(MATCH(CONCATENATE(L$4,$A6),Divize!$W:$W,0)),"",INDEX(Divize!$C:$C,MATCH(CONCATENATE(L$4,$A6),Divize!$W:$W,0),1))</f>
      </c>
      <c r="M6" s="55"/>
      <c r="N6" s="4">
        <f>IF(L6="","",'1. závod'!N6)</f>
      </c>
      <c r="O6" s="53">
        <f>IF(N6="","",RANK(N6,N:N,0)+(COUNT(N:N)+1-RANK(N6,N:N,0)-RANK(N6,N:N,1))/2)</f>
      </c>
      <c r="P6" s="72"/>
      <c r="Q6" s="17">
        <f>IF(ISNA(MATCH(CONCATENATE(Q$4,$A6),Divize!$W:$W,0)),"",INDEX(Divize!$C:$C,MATCH(CONCATENATE(Q$4,$A6),Divize!$W:$W,0),1))</f>
      </c>
      <c r="R6" s="55"/>
      <c r="S6" s="4">
        <f>IF(Q6="","",'1. závod'!S6)</f>
      </c>
      <c r="T6" s="53">
        <f>IF(S6="","",RANK(S6,S:S,0)+(COUNT(S:S)+1-RANK(S6,S:S,0)-RANK(S6,S:S,1))/2)</f>
      </c>
      <c r="U6" s="72"/>
      <c r="V6" s="17">
        <f>IF(ISNA(MATCH(CONCATENATE(V$4,$A6),Divize!$W:$W,0)),"",INDEX(Divize!$C:$C,MATCH(CONCATENATE(V$4,$A6),Divize!$W:$W,0),1))</f>
      </c>
      <c r="W6" s="55"/>
      <c r="X6" s="4">
        <f>IF(V6="","",'1. závod'!X6)</f>
      </c>
      <c r="Y6" s="53">
        <f>IF(X6="","",RANK(X6,X:X,0)+(COUNT(X:X)+1-RANK(X6,X:X,0)-RANK(X6,X:X,1))/2)</f>
      </c>
      <c r="Z6" s="72"/>
      <c r="AA6" s="17">
        <f>IF(ISNA(MATCH(CONCATENATE(AA$4,$A6),Divize!$W:$W,0)),"",INDEX(Divize!$C:$C,MATCH(CONCATENATE(AA$4,$A6),Divize!$W:$W,0),1))</f>
      </c>
      <c r="AB6" s="55"/>
      <c r="AC6" s="4">
        <f>IF(AA6="","",'1. závod'!AC6)</f>
      </c>
      <c r="AD6" s="53">
        <f>IF(AC6="","",RANK(AC6,AC:AC,0)+(COUNT(AC:AC)+1-RANK(AC6,AC:AC,0)-RANK(AC6,AC:AC,1))/2)</f>
      </c>
      <c r="AE6" s="72"/>
      <c r="AF6" s="17">
        <f>IF(ISNA(MATCH(CONCATENATE(AF$4,$A6),Divize!$W:$W,0)),"",INDEX(Divize!$C:$C,MATCH(CONCATENATE(AF$4,$A6),Divize!$W:$W,0),1))</f>
      </c>
      <c r="AG6" s="55"/>
      <c r="AH6" s="4">
        <f>IF(AF6="","",'1. závod'!AH6)</f>
      </c>
      <c r="AI6" s="53">
        <f aca="true" t="shared" si="0" ref="AI6:AI35">IF(AH6="","",RANK(AH6,AH$1:AH$65536,0)+(COUNT(AH$1:AH$65536)+1-RANK(AH6,AH$1:AH$65536,0)-RANK(AH6,AH$1:AH$65536,1))/2)</f>
      </c>
      <c r="AJ6" s="72"/>
      <c r="AK6" s="17">
        <f>IF(ISNA(MATCH(CONCATENATE(AK$4,$A6),Divize!$W:$W,0)),"",INDEX(Divize!$C:$C,MATCH(CONCATENATE(AK$4,$A6),Divize!$W:$W,0),1))</f>
      </c>
      <c r="AL6" s="55"/>
      <c r="AM6" s="4">
        <f>IF(AK6="","",'1. závod'!AM6)</f>
      </c>
      <c r="AN6" s="53">
        <f aca="true" t="shared" si="1" ref="AN6:AN35">IF(AM6="","",RANK(AM6,AM$1:AM$65536,0)+(COUNT(AM$1:AM$65536)+1-RANK(AM6,AM$1:AM$65536,0)-RANK(AM6,AM$1:AM$65536,1))/2)</f>
      </c>
      <c r="AO6" s="72"/>
      <c r="AP6" s="17">
        <f>IF(ISNA(MATCH(CONCATENATE(AP$4,$A6),Divize!$W:$W,0)),"",INDEX(Divize!$C:$C,MATCH(CONCATENATE(AP$4,$A6),Divize!$W:$W,0),1))</f>
      </c>
      <c r="AQ6" s="55"/>
      <c r="AR6" s="4">
        <f>IF(AP6="","",'1. závod'!AR6)</f>
      </c>
      <c r="AS6" s="53">
        <f aca="true" t="shared" si="2" ref="AS6:AS35">IF(AR6="","",RANK(AR6,AR$1:AR$65536,0)+(COUNT(AR$1:AR$65536)+1-RANK(AR6,AR$1:AR$65536,0)-RANK(AR6,AR$1:AR$65536,1))/2)</f>
      </c>
      <c r="AT6" s="72"/>
      <c r="AU6" s="17">
        <f>IF(ISNA(MATCH(CONCATENATE(AU$4,$A6),Divize!$W:$W,0)),"",INDEX(Divize!$C:$C,MATCH(CONCATENATE(AU$4,$A6),Divize!$W:$W,0),1))</f>
      </c>
      <c r="AV6" s="55"/>
      <c r="AW6" s="4">
        <f>IF(AU6="","",'1. závod'!AW6)</f>
      </c>
      <c r="AX6" s="53">
        <f aca="true" t="shared" si="3" ref="AX6:AX35">IF(AW6="","",RANK(AW6,AW$1:AW$65536,0)+(COUNT(AW$1:AW$65536)+1-RANK(AW6,AW$1:AW$65536,0)-RANK(AW6,AW$1:AW$65536,1))/2)</f>
      </c>
      <c r="AY6" s="72"/>
      <c r="AZ6" s="17">
        <f>IF(ISNA(MATCH(CONCATENATE(AZ$4,$A6),Divize!$W:$W,0)),"",INDEX(Divize!$C:$C,MATCH(CONCATENATE(AZ$4,$A6),Divize!$W:$W,0),1))</f>
      </c>
      <c r="BA6" s="55"/>
      <c r="BB6" s="4">
        <f>IF(AZ6="","",'1. závod'!BB6)</f>
      </c>
      <c r="BC6" s="53">
        <f aca="true" t="shared" si="4" ref="BC6:BC35">IF(BB6="","",RANK(BB6,BB$1:BB$65536,0)+(COUNT(BB$1:BB$65536)+1-RANK(BB6,BB$1:BB$65536,0)-RANK(BB6,BB$1:BB$65536,1))/2)</f>
      </c>
      <c r="BD6" s="72"/>
      <c r="BE6" s="17">
        <f>IF(ISNA(MATCH(CONCATENATE(BE$4,$A6),Divize!$W:$W,0)),"",INDEX(Divize!$C:$C,MATCH(CONCATENATE(BE$4,$A6),Divize!$W:$W,0),1))</f>
      </c>
      <c r="BF6" s="55"/>
      <c r="BG6" s="4">
        <f>IF(BE6="","",'1. závod'!BG6)</f>
      </c>
      <c r="BH6" s="53">
        <f aca="true" t="shared" si="5" ref="BH6:BH35">IF(BG6="","",RANK(BG6,BG$1:BG$65536,0)+(COUNT(BG$1:BG$65536)+1-RANK(BG6,BG$1:BG$65536,0)-RANK(BG6,BG$1:BG$65536,1))/2)</f>
      </c>
      <c r="BI6" s="72"/>
      <c r="BJ6" s="17">
        <f>IF(ISNA(MATCH(CONCATENATE(BJ$4,$A6),Divize!$W:$W,0)),"",INDEX(Divize!$C:$C,MATCH(CONCATENATE(BJ$4,$A6),Divize!$W:$W,0),1))</f>
      </c>
      <c r="BK6" s="55"/>
      <c r="BL6" s="4">
        <f>IF(BJ6="","",'1. závod'!BL6)</f>
      </c>
      <c r="BM6" s="53">
        <f aca="true" t="shared" si="6" ref="BM6:BM35">IF(BL6="","",RANK(BL6,BL$1:BL$65536,0)+(COUNT(BL$1:BL$65536)+1-RANK(BL6,BL$1:BL$65536,0)-RANK(BL6,BL$1:BL$65536,1))/2)</f>
      </c>
      <c r="BN6" s="72"/>
      <c r="BO6" s="17">
        <f>IF(ISNA(MATCH(CONCATENATE(BO$4,$A6),Divize!$W:$W,0)),"",INDEX(Divize!$C:$C,MATCH(CONCATENATE(BO$4,$A6),Divize!$W:$W,0),1))</f>
      </c>
      <c r="BP6" s="55"/>
      <c r="BQ6" s="4">
        <f>IF(BO6="","",'1. závod'!BQ6)</f>
      </c>
      <c r="BR6" s="53">
        <f aca="true" t="shared" si="7" ref="BR6:BR35">IF(BQ6="","",RANK(BQ6,BQ$1:BQ$65536,0)+(COUNT(BQ$1:BQ$65536)+1-RANK(BQ6,BQ$1:BQ$65536,0)-RANK(BQ6,BQ$1:BQ$65536,1))/2)</f>
      </c>
      <c r="BS6" s="72"/>
      <c r="BT6" s="17">
        <f>IF(ISNA(MATCH(CONCATENATE(BT$4,$A6),Divize!$W:$W,0)),"",INDEX(Divize!$C:$C,MATCH(CONCATENATE(BT$4,$A6),Divize!$W:$W,0),1))</f>
      </c>
      <c r="BU6" s="55"/>
      <c r="BV6" s="4">
        <f>IF(BT6="","",'1. závod'!BV6)</f>
      </c>
      <c r="BW6" s="53">
        <f aca="true" t="shared" si="8" ref="BW6:BW35">IF(BV6="","",RANK(BV6,BV$1:BV$65536,0)+(COUNT(BV$1:BV$65536)+1-RANK(BV6,BV$1:BV$65536,0)-RANK(BV6,BV$1:BV$65536,1))/2)</f>
      </c>
      <c r="BX6" s="72"/>
    </row>
    <row r="7" spans="1:76" s="10" customFormat="1" ht="34.5" customHeight="1">
      <c r="A7" s="5">
        <v>2</v>
      </c>
      <c r="B7" s="17">
        <f>IF(ISNA(MATCH(CONCATENATE(B$4,$A7),Divize!$W:$W,0)),"",INDEX(Divize!$C:$C,MATCH(CONCATENATE(B$4,$A7),Divize!$W:$W,0),1))</f>
      </c>
      <c r="C7" s="55"/>
      <c r="D7" s="4">
        <f>IF(B7="","",'1. závod'!D7)</f>
      </c>
      <c r="E7" s="53">
        <f aca="true" t="shared" si="9" ref="E7:E35">IF(D7="","",RANK(D7,D$1:D$65536,0)+(COUNT(D$1:D$65536)+1-RANK(D7,D$1:D$65536,0)-RANK(D7,D$1:D$65536,1))/2)</f>
      </c>
      <c r="F7" s="73"/>
      <c r="G7" s="17">
        <f>IF(ISNA(MATCH(CONCATENATE(G$4,$A7),Divize!$W:$W,0)),"",INDEX(Divize!$C:$C,MATCH(CONCATENATE(G$4,$A7),Divize!$W:$W,0),1))</f>
      </c>
      <c r="H7" s="55"/>
      <c r="I7" s="4">
        <f>IF(G7="","",'1. závod'!I7)</f>
      </c>
      <c r="J7" s="53">
        <f aca="true" t="shared" si="10" ref="J7:J35">IF(I7="","",RANK(I7,I$1:I$65536,0)+(COUNT(I$1:I$65536)+1-RANK(I7,I$1:I$65536,0)-RANK(I7,I$1:I$65536,1))/2)</f>
      </c>
      <c r="K7" s="73"/>
      <c r="L7" s="17">
        <f>IF(ISNA(MATCH(CONCATENATE(L$4,$A7),Divize!$W:$W,0)),"",INDEX(Divize!$C:$C,MATCH(CONCATENATE(L$4,$A7),Divize!$W:$W,0),1))</f>
      </c>
      <c r="M7" s="55"/>
      <c r="N7" s="4">
        <f>IF(L7="","",'1. závod'!N7)</f>
      </c>
      <c r="O7" s="53">
        <f aca="true" t="shared" si="11" ref="O7:O35">IF(N7="","",RANK(N7,N$1:N$65536,0)+(COUNT(N$1:N$65536)+1-RANK(N7,N$1:N$65536,0)-RANK(N7,N$1:N$65536,1))/2)</f>
      </c>
      <c r="P7" s="73"/>
      <c r="Q7" s="17">
        <f>IF(ISNA(MATCH(CONCATENATE(Q$4,$A7),Divize!$W:$W,0)),"",INDEX(Divize!$C:$C,MATCH(CONCATENATE(Q$4,$A7),Divize!$W:$W,0),1))</f>
      </c>
      <c r="R7" s="55"/>
      <c r="S7" s="4">
        <f>IF(Q7="","",'1. závod'!S7)</f>
      </c>
      <c r="T7" s="53">
        <f aca="true" t="shared" si="12" ref="T7:T35">IF(S7="","",RANK(S7,S$1:S$65536,0)+(COUNT(S$1:S$65536)+1-RANK(S7,S$1:S$65536,0)-RANK(S7,S$1:S$65536,1))/2)</f>
      </c>
      <c r="U7" s="73"/>
      <c r="V7" s="17">
        <f>IF(ISNA(MATCH(CONCATENATE(V$4,$A7),Divize!$W:$W,0)),"",INDEX(Divize!$C:$C,MATCH(CONCATENATE(V$4,$A7),Divize!$W:$W,0),1))</f>
      </c>
      <c r="W7" s="55"/>
      <c r="X7" s="4">
        <f>IF(V7="","",'1. závod'!X7)</f>
      </c>
      <c r="Y7" s="53">
        <f aca="true" t="shared" si="13" ref="Y7:Y35">IF(X7="","",RANK(X7,X$1:X$65536,0)+(COUNT(X$1:X$65536)+1-RANK(X7,X$1:X$65536,0)-RANK(X7,X$1:X$65536,1))/2)</f>
      </c>
      <c r="Z7" s="73"/>
      <c r="AA7" s="17">
        <f>IF(ISNA(MATCH(CONCATENATE(AA$4,$A7),Divize!$W:$W,0)),"",INDEX(Divize!$C:$C,MATCH(CONCATENATE(AA$4,$A7),Divize!$W:$W,0),1))</f>
      </c>
      <c r="AB7" s="55"/>
      <c r="AC7" s="4">
        <f>IF(AA7="","",'1. závod'!AC7)</f>
      </c>
      <c r="AD7" s="53">
        <f aca="true" t="shared" si="14" ref="AD7:AD35">IF(AC7="","",RANK(AC7,AC$1:AC$65536,0)+(COUNT(AC$1:AC$65536)+1-RANK(AC7,AC$1:AC$65536,0)-RANK(AC7,AC$1:AC$65536,1))/2)</f>
      </c>
      <c r="AE7" s="73"/>
      <c r="AF7" s="17">
        <f>IF(ISNA(MATCH(CONCATENATE(AF$4,$A7),Divize!$W:$W,0)),"",INDEX(Divize!$C:$C,MATCH(CONCATENATE(AF$4,$A7),Divize!$W:$W,0),1))</f>
      </c>
      <c r="AG7" s="55"/>
      <c r="AH7" s="4">
        <f>IF(AF7="","",'1. závod'!AH7)</f>
      </c>
      <c r="AI7" s="53">
        <f t="shared" si="0"/>
      </c>
      <c r="AJ7" s="73"/>
      <c r="AK7" s="17">
        <f>IF(ISNA(MATCH(CONCATENATE(AK$4,$A7),Divize!$W:$W,0)),"",INDEX(Divize!$C:$C,MATCH(CONCATENATE(AK$4,$A7),Divize!$W:$W,0),1))</f>
      </c>
      <c r="AL7" s="55"/>
      <c r="AM7" s="4">
        <f>IF(AK7="","",'1. závod'!AM7)</f>
      </c>
      <c r="AN7" s="53">
        <f t="shared" si="1"/>
      </c>
      <c r="AO7" s="73"/>
      <c r="AP7" s="17">
        <f>IF(ISNA(MATCH(CONCATENATE(AP$4,$A7),Divize!$W:$W,0)),"",INDEX(Divize!$C:$C,MATCH(CONCATENATE(AP$4,$A7),Divize!$W:$W,0),1))</f>
      </c>
      <c r="AQ7" s="55"/>
      <c r="AR7" s="4">
        <f>IF(AP7="","",'1. závod'!AR7)</f>
      </c>
      <c r="AS7" s="53">
        <f t="shared" si="2"/>
      </c>
      <c r="AT7" s="73"/>
      <c r="AU7" s="17">
        <f>IF(ISNA(MATCH(CONCATENATE(AU$4,$A7),Divize!$W:$W,0)),"",INDEX(Divize!$C:$C,MATCH(CONCATENATE(AU$4,$A7),Divize!$W:$W,0),1))</f>
      </c>
      <c r="AV7" s="55"/>
      <c r="AW7" s="4">
        <f>IF(AU7="","",'1. závod'!AW7)</f>
      </c>
      <c r="AX7" s="53">
        <f t="shared" si="3"/>
      </c>
      <c r="AY7" s="73"/>
      <c r="AZ7" s="17">
        <f>IF(ISNA(MATCH(CONCATENATE(AZ$4,$A7),Divize!$W:$W,0)),"",INDEX(Divize!$C:$C,MATCH(CONCATENATE(AZ$4,$A7),Divize!$W:$W,0),1))</f>
      </c>
      <c r="BA7" s="55"/>
      <c r="BB7" s="4">
        <f>IF(AZ7="","",'1. závod'!BB7)</f>
      </c>
      <c r="BC7" s="53">
        <f t="shared" si="4"/>
      </c>
      <c r="BD7" s="73"/>
      <c r="BE7" s="17">
        <f>IF(ISNA(MATCH(CONCATENATE(BE$4,$A7),Divize!$W:$W,0)),"",INDEX(Divize!$C:$C,MATCH(CONCATENATE(BE$4,$A7),Divize!$W:$W,0),1))</f>
      </c>
      <c r="BF7" s="55"/>
      <c r="BG7" s="4">
        <f>IF(BE7="","",'1. závod'!BG7)</f>
      </c>
      <c r="BH7" s="53">
        <f t="shared" si="5"/>
      </c>
      <c r="BI7" s="73"/>
      <c r="BJ7" s="17">
        <f>IF(ISNA(MATCH(CONCATENATE(BJ$4,$A7),Divize!$W:$W,0)),"",INDEX(Divize!$C:$C,MATCH(CONCATENATE(BJ$4,$A7),Divize!$W:$W,0),1))</f>
      </c>
      <c r="BK7" s="55"/>
      <c r="BL7" s="4">
        <f>IF(BJ7="","",'1. závod'!BL7)</f>
      </c>
      <c r="BM7" s="53">
        <f t="shared" si="6"/>
      </c>
      <c r="BN7" s="73"/>
      <c r="BO7" s="17">
        <f>IF(ISNA(MATCH(CONCATENATE(BO$4,$A7),Divize!$W:$W,0)),"",INDEX(Divize!$C:$C,MATCH(CONCATENATE(BO$4,$A7),Divize!$W:$W,0),1))</f>
      </c>
      <c r="BP7" s="55"/>
      <c r="BQ7" s="4">
        <f>IF(BO7="","",'1. závod'!BQ7)</f>
      </c>
      <c r="BR7" s="53">
        <f t="shared" si="7"/>
      </c>
      <c r="BS7" s="73"/>
      <c r="BT7" s="17">
        <f>IF(ISNA(MATCH(CONCATENATE(BT$4,$A7),Divize!$W:$W,0)),"",INDEX(Divize!$C:$C,MATCH(CONCATENATE(BT$4,$A7),Divize!$W:$W,0),1))</f>
      </c>
      <c r="BU7" s="55"/>
      <c r="BV7" s="4">
        <f>IF(BT7="","",'1. závod'!BV7)</f>
      </c>
      <c r="BW7" s="53">
        <f t="shared" si="8"/>
      </c>
      <c r="BX7" s="73"/>
    </row>
    <row r="8" spans="1:76" s="10" customFormat="1" ht="34.5" customHeight="1">
      <c r="A8" s="5">
        <v>3</v>
      </c>
      <c r="B8" s="17" t="str">
        <f>IF(ISNA(MATCH(CONCATENATE(B$4,$A8),Divize!$W:$W,0)),"",INDEX(Divize!$C:$C,MATCH(CONCATENATE(B$4,$A8),Divize!$W:$W,0),1))</f>
        <v>Svatek Vladimír</v>
      </c>
      <c r="C8" s="55"/>
      <c r="D8" s="4">
        <f>IF(B8="","",'1. závod'!D8)</f>
        <v>7820</v>
      </c>
      <c r="E8" s="53">
        <f t="shared" si="9"/>
        <v>2</v>
      </c>
      <c r="F8" s="73"/>
      <c r="G8" s="17" t="str">
        <f>IF(ISNA(MATCH(CONCATENATE(G$4,$A8),Divize!$W:$W,0)),"",INDEX(Divize!$C:$C,MATCH(CONCATENATE(G$4,$A8),Divize!$W:$W,0),1))</f>
        <v>Čeněk Josef</v>
      </c>
      <c r="H8" s="55"/>
      <c r="I8" s="4">
        <f>IF(G8="","",'1. závod'!I8)</f>
        <v>12690</v>
      </c>
      <c r="J8" s="53">
        <f t="shared" si="10"/>
        <v>1</v>
      </c>
      <c r="K8" s="73"/>
      <c r="L8" s="17">
        <f>IF(ISNA(MATCH(CONCATENATE(L$4,$A8),Divize!$W:$W,0)),"",INDEX(Divize!$C:$C,MATCH(CONCATENATE(L$4,$A8),Divize!$W:$W,0),1))</f>
      </c>
      <c r="M8" s="55"/>
      <c r="N8" s="4">
        <f>IF(L8="","",'1. závod'!N8)</f>
      </c>
      <c r="O8" s="53">
        <f t="shared" si="11"/>
      </c>
      <c r="P8" s="73"/>
      <c r="Q8" s="17">
        <f>IF(ISNA(MATCH(CONCATENATE(Q$4,$A8),Divize!$W:$W,0)),"",INDEX(Divize!$C:$C,MATCH(CONCATENATE(Q$4,$A8),Divize!$W:$W,0),1))</f>
      </c>
      <c r="R8" s="55"/>
      <c r="S8" s="4">
        <f>IF(Q8="","",'1. závod'!S8)</f>
      </c>
      <c r="T8" s="53">
        <f t="shared" si="12"/>
      </c>
      <c r="U8" s="73"/>
      <c r="V8" s="17">
        <f>IF(ISNA(MATCH(CONCATENATE(V$4,$A8),Divize!$W:$W,0)),"",INDEX(Divize!$C:$C,MATCH(CONCATENATE(V$4,$A8),Divize!$W:$W,0),1))</f>
      </c>
      <c r="W8" s="55"/>
      <c r="X8" s="4">
        <f>IF(V8="","",'1. závod'!X8)</f>
      </c>
      <c r="Y8" s="53">
        <f t="shared" si="13"/>
      </c>
      <c r="Z8" s="73"/>
      <c r="AA8" s="17">
        <f>IF(ISNA(MATCH(CONCATENATE(AA$4,$A8),Divize!$W:$W,0)),"",INDEX(Divize!$C:$C,MATCH(CONCATENATE(AA$4,$A8),Divize!$W:$W,0),1))</f>
      </c>
      <c r="AB8" s="55"/>
      <c r="AC8" s="4">
        <f>IF(AA8="","",'1. závod'!AC8)</f>
      </c>
      <c r="AD8" s="53">
        <f t="shared" si="14"/>
      </c>
      <c r="AE8" s="73"/>
      <c r="AF8" s="17">
        <f>IF(ISNA(MATCH(CONCATENATE(AF$4,$A8),Divize!$W:$W,0)),"",INDEX(Divize!$C:$C,MATCH(CONCATENATE(AF$4,$A8),Divize!$W:$W,0),1))</f>
      </c>
      <c r="AG8" s="55"/>
      <c r="AH8" s="4">
        <f>IF(AF8="","",'1. závod'!AH8)</f>
      </c>
      <c r="AI8" s="53">
        <f t="shared" si="0"/>
      </c>
      <c r="AJ8" s="73"/>
      <c r="AK8" s="17">
        <f>IF(ISNA(MATCH(CONCATENATE(AK$4,$A8),Divize!$W:$W,0)),"",INDEX(Divize!$C:$C,MATCH(CONCATENATE(AK$4,$A8),Divize!$W:$W,0),1))</f>
      </c>
      <c r="AL8" s="55"/>
      <c r="AM8" s="4">
        <f>IF(AK8="","",'1. závod'!AM8)</f>
      </c>
      <c r="AN8" s="53">
        <f t="shared" si="1"/>
      </c>
      <c r="AO8" s="73"/>
      <c r="AP8" s="17">
        <f>IF(ISNA(MATCH(CONCATENATE(AP$4,$A8),Divize!$W:$W,0)),"",INDEX(Divize!$C:$C,MATCH(CONCATENATE(AP$4,$A8),Divize!$W:$W,0),1))</f>
      </c>
      <c r="AQ8" s="55"/>
      <c r="AR8" s="4">
        <f>IF(AP8="","",'1. závod'!AR8)</f>
      </c>
      <c r="AS8" s="53">
        <f t="shared" si="2"/>
      </c>
      <c r="AT8" s="73"/>
      <c r="AU8" s="17">
        <f>IF(ISNA(MATCH(CONCATENATE(AU$4,$A8),Divize!$W:$W,0)),"",INDEX(Divize!$C:$C,MATCH(CONCATENATE(AU$4,$A8),Divize!$W:$W,0),1))</f>
      </c>
      <c r="AV8" s="55"/>
      <c r="AW8" s="4">
        <f>IF(AU8="","",'1. závod'!AW8)</f>
      </c>
      <c r="AX8" s="53">
        <f t="shared" si="3"/>
      </c>
      <c r="AY8" s="73"/>
      <c r="AZ8" s="17">
        <f>IF(ISNA(MATCH(CONCATENATE(AZ$4,$A8),Divize!$W:$W,0)),"",INDEX(Divize!$C:$C,MATCH(CONCATENATE(AZ$4,$A8),Divize!$W:$W,0),1))</f>
      </c>
      <c r="BA8" s="55"/>
      <c r="BB8" s="4">
        <f>IF(AZ8="","",'1. závod'!BB8)</f>
      </c>
      <c r="BC8" s="53">
        <f t="shared" si="4"/>
      </c>
      <c r="BD8" s="73"/>
      <c r="BE8" s="17">
        <f>IF(ISNA(MATCH(CONCATENATE(BE$4,$A8),Divize!$W:$W,0)),"",INDEX(Divize!$C:$C,MATCH(CONCATENATE(BE$4,$A8),Divize!$W:$W,0),1))</f>
      </c>
      <c r="BF8" s="55"/>
      <c r="BG8" s="4">
        <f>IF(BE8="","",'1. závod'!BG8)</f>
      </c>
      <c r="BH8" s="53">
        <f t="shared" si="5"/>
      </c>
      <c r="BI8" s="73"/>
      <c r="BJ8" s="17">
        <f>IF(ISNA(MATCH(CONCATENATE(BJ$4,$A8),Divize!$W:$W,0)),"",INDEX(Divize!$C:$C,MATCH(CONCATENATE(BJ$4,$A8),Divize!$W:$W,0),1))</f>
      </c>
      <c r="BK8" s="55"/>
      <c r="BL8" s="4">
        <f>IF(BJ8="","",'1. závod'!BL8)</f>
      </c>
      <c r="BM8" s="53">
        <f t="shared" si="6"/>
      </c>
      <c r="BN8" s="73"/>
      <c r="BO8" s="17">
        <f>IF(ISNA(MATCH(CONCATENATE(BO$4,$A8),Divize!$W:$W,0)),"",INDEX(Divize!$C:$C,MATCH(CONCATENATE(BO$4,$A8),Divize!$W:$W,0),1))</f>
      </c>
      <c r="BP8" s="55"/>
      <c r="BQ8" s="4">
        <f>IF(BO8="","",'1. závod'!BQ8)</f>
      </c>
      <c r="BR8" s="53">
        <f t="shared" si="7"/>
      </c>
      <c r="BS8" s="73"/>
      <c r="BT8" s="17">
        <f>IF(ISNA(MATCH(CONCATENATE(BT$4,$A8),Divize!$W:$W,0)),"",INDEX(Divize!$C:$C,MATCH(CONCATENATE(BT$4,$A8),Divize!$W:$W,0),1))</f>
      </c>
      <c r="BU8" s="55"/>
      <c r="BV8" s="4">
        <f>IF(BT8="","",'1. závod'!BV8)</f>
      </c>
      <c r="BW8" s="53">
        <f t="shared" si="8"/>
      </c>
      <c r="BX8" s="73"/>
    </row>
    <row r="9" spans="1:76" s="10" customFormat="1" ht="34.5" customHeight="1">
      <c r="A9" s="5">
        <v>4</v>
      </c>
      <c r="B9" s="17" t="str">
        <f>IF(ISNA(MATCH(CONCATENATE(B$4,$A9),Divize!$W:$W,0)),"",INDEX(Divize!$C:$C,MATCH(CONCATENATE(B$4,$A9),Divize!$W:$W,0),1))</f>
        <v>Ambros Josef</v>
      </c>
      <c r="C9" s="55"/>
      <c r="D9" s="4">
        <f>IF(B9="","",'1. závod'!D9)</f>
        <v>8980</v>
      </c>
      <c r="E9" s="53">
        <f t="shared" si="9"/>
        <v>1</v>
      </c>
      <c r="F9" s="73"/>
      <c r="G9" s="17" t="str">
        <f>IF(ISNA(MATCH(CONCATENATE(G$4,$A9),Divize!$W:$W,0)),"",INDEX(Divize!$C:$C,MATCH(CONCATENATE(G$4,$A9),Divize!$W:$W,0),1))</f>
        <v>Dražan Zdeněk</v>
      </c>
      <c r="H9" s="55"/>
      <c r="I9" s="4">
        <f>IF(G9="","",'1. závod'!I9)</f>
        <v>3690</v>
      </c>
      <c r="J9" s="53">
        <f t="shared" si="10"/>
        <v>3</v>
      </c>
      <c r="K9" s="73"/>
      <c r="L9" s="17" t="str">
        <f>IF(ISNA(MATCH(CONCATENATE(L$4,$A9),Divize!$W:$W,0)),"",INDEX(Divize!$C:$C,MATCH(CONCATENATE(L$4,$A9),Divize!$W:$W,0),1))</f>
        <v>Frič Petr</v>
      </c>
      <c r="M9" s="55"/>
      <c r="N9" s="4">
        <f>IF(L9="","",'1. závod'!N9)</f>
        <v>3280</v>
      </c>
      <c r="O9" s="53">
        <f t="shared" si="11"/>
        <v>2</v>
      </c>
      <c r="P9" s="73"/>
      <c r="Q9" s="17">
        <f>IF(ISNA(MATCH(CONCATENATE(Q$4,$A9),Divize!$W:$W,0)),"",INDEX(Divize!$C:$C,MATCH(CONCATENATE(Q$4,$A9),Divize!$W:$W,0),1))</f>
      </c>
      <c r="R9" s="55"/>
      <c r="S9" s="4">
        <f>IF(Q9="","",'1. závod'!S9)</f>
      </c>
      <c r="T9" s="53">
        <f t="shared" si="12"/>
      </c>
      <c r="U9" s="73"/>
      <c r="V9" s="17">
        <f>IF(ISNA(MATCH(CONCATENATE(V$4,$A9),Divize!$W:$W,0)),"",INDEX(Divize!$C:$C,MATCH(CONCATENATE(V$4,$A9),Divize!$W:$W,0),1))</f>
      </c>
      <c r="W9" s="55"/>
      <c r="X9" s="4">
        <f>IF(V9="","",'1. závod'!X9)</f>
      </c>
      <c r="Y9" s="53">
        <f t="shared" si="13"/>
      </c>
      <c r="Z9" s="73"/>
      <c r="AA9" s="17">
        <f>IF(ISNA(MATCH(CONCATENATE(AA$4,$A9),Divize!$W:$W,0)),"",INDEX(Divize!$C:$C,MATCH(CONCATENATE(AA$4,$A9),Divize!$W:$W,0),1))</f>
      </c>
      <c r="AB9" s="55"/>
      <c r="AC9" s="4">
        <f>IF(AA9="","",'1. závod'!AC9)</f>
      </c>
      <c r="AD9" s="53">
        <f t="shared" si="14"/>
      </c>
      <c r="AE9" s="73"/>
      <c r="AF9" s="17">
        <f>IF(ISNA(MATCH(CONCATENATE(AF$4,$A9),Divize!$W:$W,0)),"",INDEX(Divize!$C:$C,MATCH(CONCATENATE(AF$4,$A9),Divize!$W:$W,0),1))</f>
      </c>
      <c r="AG9" s="55"/>
      <c r="AH9" s="4">
        <f>IF(AF9="","",'1. závod'!AH9)</f>
      </c>
      <c r="AI9" s="53">
        <f t="shared" si="0"/>
      </c>
      <c r="AJ9" s="73"/>
      <c r="AK9" s="17">
        <f>IF(ISNA(MATCH(CONCATENATE(AK$4,$A9),Divize!$W:$W,0)),"",INDEX(Divize!$C:$C,MATCH(CONCATENATE(AK$4,$A9),Divize!$W:$W,0),1))</f>
      </c>
      <c r="AL9" s="55"/>
      <c r="AM9" s="4">
        <f>IF(AK9="","",'1. závod'!AM9)</f>
      </c>
      <c r="AN9" s="53">
        <f t="shared" si="1"/>
      </c>
      <c r="AO9" s="73"/>
      <c r="AP9" s="17">
        <f>IF(ISNA(MATCH(CONCATENATE(AP$4,$A9),Divize!$W:$W,0)),"",INDEX(Divize!$C:$C,MATCH(CONCATENATE(AP$4,$A9),Divize!$W:$W,0),1))</f>
      </c>
      <c r="AQ9" s="55"/>
      <c r="AR9" s="4">
        <f>IF(AP9="","",'1. závod'!AR9)</f>
      </c>
      <c r="AS9" s="53">
        <f t="shared" si="2"/>
      </c>
      <c r="AT9" s="73"/>
      <c r="AU9" s="17">
        <f>IF(ISNA(MATCH(CONCATENATE(AU$4,$A9),Divize!$W:$W,0)),"",INDEX(Divize!$C:$C,MATCH(CONCATENATE(AU$4,$A9),Divize!$W:$W,0),1))</f>
      </c>
      <c r="AV9" s="55"/>
      <c r="AW9" s="4">
        <f>IF(AU9="","",'1. závod'!AW9)</f>
      </c>
      <c r="AX9" s="53">
        <f t="shared" si="3"/>
      </c>
      <c r="AY9" s="73"/>
      <c r="AZ9" s="17">
        <f>IF(ISNA(MATCH(CONCATENATE(AZ$4,$A9),Divize!$W:$W,0)),"",INDEX(Divize!$C:$C,MATCH(CONCATENATE(AZ$4,$A9),Divize!$W:$W,0),1))</f>
      </c>
      <c r="BA9" s="55"/>
      <c r="BB9" s="4">
        <f>IF(AZ9="","",'1. závod'!BB9)</f>
      </c>
      <c r="BC9" s="53">
        <f t="shared" si="4"/>
      </c>
      <c r="BD9" s="73"/>
      <c r="BE9" s="17">
        <f>IF(ISNA(MATCH(CONCATENATE(BE$4,$A9),Divize!$W:$W,0)),"",INDEX(Divize!$C:$C,MATCH(CONCATENATE(BE$4,$A9),Divize!$W:$W,0),1))</f>
      </c>
      <c r="BF9" s="55"/>
      <c r="BG9" s="4">
        <f>IF(BE9="","",'1. závod'!BG9)</f>
      </c>
      <c r="BH9" s="53">
        <f t="shared" si="5"/>
      </c>
      <c r="BI9" s="73"/>
      <c r="BJ9" s="17">
        <f>IF(ISNA(MATCH(CONCATENATE(BJ$4,$A9),Divize!$W:$W,0)),"",INDEX(Divize!$C:$C,MATCH(CONCATENATE(BJ$4,$A9),Divize!$W:$W,0),1))</f>
      </c>
      <c r="BK9" s="55"/>
      <c r="BL9" s="4">
        <f>IF(BJ9="","",'1. závod'!BL9)</f>
      </c>
      <c r="BM9" s="53">
        <f t="shared" si="6"/>
      </c>
      <c r="BN9" s="73"/>
      <c r="BO9" s="17">
        <f>IF(ISNA(MATCH(CONCATENATE(BO$4,$A9),Divize!$W:$W,0)),"",INDEX(Divize!$C:$C,MATCH(CONCATENATE(BO$4,$A9),Divize!$W:$W,0),1))</f>
      </c>
      <c r="BP9" s="55"/>
      <c r="BQ9" s="4">
        <f>IF(BO9="","",'1. závod'!BQ9)</f>
      </c>
      <c r="BR9" s="53">
        <f t="shared" si="7"/>
      </c>
      <c r="BS9" s="73"/>
      <c r="BT9" s="17">
        <f>IF(ISNA(MATCH(CONCATENATE(BT$4,$A9),Divize!$W:$W,0)),"",INDEX(Divize!$C:$C,MATCH(CONCATENATE(BT$4,$A9),Divize!$W:$W,0),1))</f>
      </c>
      <c r="BU9" s="55"/>
      <c r="BV9" s="4">
        <f>IF(BT9="","",'1. závod'!BV9)</f>
      </c>
      <c r="BW9" s="53">
        <f t="shared" si="8"/>
      </c>
      <c r="BX9" s="73"/>
    </row>
    <row r="10" spans="1:76" s="10" customFormat="1" ht="34.5" customHeight="1">
      <c r="A10" s="5">
        <v>5</v>
      </c>
      <c r="B10" s="17" t="str">
        <f>IF(ISNA(MATCH(CONCATENATE(B$4,$A10),Divize!$W:$W,0)),"",INDEX(Divize!$C:$C,MATCH(CONCATENATE(B$4,$A10),Divize!$W:$W,0),1))</f>
        <v>Nekuda Pavel</v>
      </c>
      <c r="C10" s="55"/>
      <c r="D10" s="4">
        <f>IF(B10="","",'1. závod'!D10)</f>
        <v>6380</v>
      </c>
      <c r="E10" s="53">
        <f t="shared" si="9"/>
        <v>3</v>
      </c>
      <c r="F10" s="73"/>
      <c r="G10" s="17" t="str">
        <f>IF(ISNA(MATCH(CONCATENATE(G$4,$A10),Divize!$W:$W,0)),"",INDEX(Divize!$C:$C,MATCH(CONCATENATE(G$4,$A10),Divize!$W:$W,0),1))</f>
        <v>Kulhánek Michal</v>
      </c>
      <c r="H10" s="55"/>
      <c r="I10" s="4">
        <f>IF(G10="","",'1. závod'!I10)</f>
        <v>500</v>
      </c>
      <c r="J10" s="53">
        <f t="shared" si="10"/>
        <v>4</v>
      </c>
      <c r="K10" s="73"/>
      <c r="L10" s="17" t="str">
        <f>IF(ISNA(MATCH(CONCATENATE(L$4,$A10),Divize!$W:$W,0)),"",INDEX(Divize!$C:$C,MATCH(CONCATENATE(L$4,$A10),Divize!$W:$W,0),1))</f>
        <v>Richterová Tereza</v>
      </c>
      <c r="M10" s="55"/>
      <c r="N10" s="4">
        <f>IF(L10="","",'1. závod'!N10)</f>
        <v>1930</v>
      </c>
      <c r="O10" s="53">
        <f t="shared" si="11"/>
        <v>4</v>
      </c>
      <c r="P10" s="73"/>
      <c r="Q10" s="17">
        <f>IF(ISNA(MATCH(CONCATENATE(Q$4,$A10),Divize!$W:$W,0)),"",INDEX(Divize!$C:$C,MATCH(CONCATENATE(Q$4,$A10),Divize!$W:$W,0),1))</f>
      </c>
      <c r="R10" s="55"/>
      <c r="S10" s="4">
        <f>IF(Q10="","",'1. závod'!S10)</f>
      </c>
      <c r="T10" s="53">
        <f t="shared" si="12"/>
      </c>
      <c r="U10" s="73"/>
      <c r="V10" s="17">
        <f>IF(ISNA(MATCH(CONCATENATE(V$4,$A10),Divize!$W:$W,0)),"",INDEX(Divize!$C:$C,MATCH(CONCATENATE(V$4,$A10),Divize!$W:$W,0),1))</f>
      </c>
      <c r="W10" s="55"/>
      <c r="X10" s="4">
        <f>IF(V10="","",'1. závod'!X10)</f>
      </c>
      <c r="Y10" s="53">
        <f t="shared" si="13"/>
      </c>
      <c r="Z10" s="73"/>
      <c r="AA10" s="17">
        <f>IF(ISNA(MATCH(CONCATENATE(AA$4,$A10),Divize!$W:$W,0)),"",INDEX(Divize!$C:$C,MATCH(CONCATENATE(AA$4,$A10),Divize!$W:$W,0),1))</f>
      </c>
      <c r="AB10" s="55"/>
      <c r="AC10" s="4">
        <f>IF(AA10="","",'1. závod'!AC10)</f>
      </c>
      <c r="AD10" s="53">
        <f t="shared" si="14"/>
      </c>
      <c r="AE10" s="73"/>
      <c r="AF10" s="17">
        <f>IF(ISNA(MATCH(CONCATENATE(AF$4,$A10),Divize!$W:$W,0)),"",INDEX(Divize!$C:$C,MATCH(CONCATENATE(AF$4,$A10),Divize!$W:$W,0),1))</f>
      </c>
      <c r="AG10" s="55"/>
      <c r="AH10" s="4">
        <f>IF(AF10="","",'1. závod'!AH10)</f>
      </c>
      <c r="AI10" s="53">
        <f t="shared" si="0"/>
      </c>
      <c r="AJ10" s="73"/>
      <c r="AK10" s="17">
        <f>IF(ISNA(MATCH(CONCATENATE(AK$4,$A10),Divize!$W:$W,0)),"",INDEX(Divize!$C:$C,MATCH(CONCATENATE(AK$4,$A10),Divize!$W:$W,0),1))</f>
      </c>
      <c r="AL10" s="55"/>
      <c r="AM10" s="4">
        <f>IF(AK10="","",'1. závod'!AM10)</f>
      </c>
      <c r="AN10" s="53">
        <f t="shared" si="1"/>
      </c>
      <c r="AO10" s="73"/>
      <c r="AP10" s="17">
        <f>IF(ISNA(MATCH(CONCATENATE(AP$4,$A10),Divize!$W:$W,0)),"",INDEX(Divize!$C:$C,MATCH(CONCATENATE(AP$4,$A10),Divize!$W:$W,0),1))</f>
      </c>
      <c r="AQ10" s="55"/>
      <c r="AR10" s="4">
        <f>IF(AP10="","",'1. závod'!AR10)</f>
      </c>
      <c r="AS10" s="53">
        <f t="shared" si="2"/>
      </c>
      <c r="AT10" s="73"/>
      <c r="AU10" s="17">
        <f>IF(ISNA(MATCH(CONCATENATE(AU$4,$A10),Divize!$W:$W,0)),"",INDEX(Divize!$C:$C,MATCH(CONCATENATE(AU$4,$A10),Divize!$W:$W,0),1))</f>
      </c>
      <c r="AV10" s="55"/>
      <c r="AW10" s="4">
        <f>IF(AU10="","",'1. závod'!AW10)</f>
      </c>
      <c r="AX10" s="53">
        <f t="shared" si="3"/>
      </c>
      <c r="AY10" s="73"/>
      <c r="AZ10" s="17">
        <f>IF(ISNA(MATCH(CONCATENATE(AZ$4,$A10),Divize!$W:$W,0)),"",INDEX(Divize!$C:$C,MATCH(CONCATENATE(AZ$4,$A10),Divize!$W:$W,0),1))</f>
      </c>
      <c r="BA10" s="55"/>
      <c r="BB10" s="4">
        <f>IF(AZ10="","",'1. závod'!BB10)</f>
      </c>
      <c r="BC10" s="53">
        <f t="shared" si="4"/>
      </c>
      <c r="BD10" s="73"/>
      <c r="BE10" s="17">
        <f>IF(ISNA(MATCH(CONCATENATE(BE$4,$A10),Divize!$W:$W,0)),"",INDEX(Divize!$C:$C,MATCH(CONCATENATE(BE$4,$A10),Divize!$W:$W,0),1))</f>
      </c>
      <c r="BF10" s="55"/>
      <c r="BG10" s="4">
        <f>IF(BE10="","",'1. závod'!BG10)</f>
      </c>
      <c r="BH10" s="53">
        <f t="shared" si="5"/>
      </c>
      <c r="BI10" s="73"/>
      <c r="BJ10" s="17">
        <f>IF(ISNA(MATCH(CONCATENATE(BJ$4,$A10),Divize!$W:$W,0)),"",INDEX(Divize!$C:$C,MATCH(CONCATENATE(BJ$4,$A10),Divize!$W:$W,0),1))</f>
      </c>
      <c r="BK10" s="55"/>
      <c r="BL10" s="4">
        <f>IF(BJ10="","",'1. závod'!BL10)</f>
      </c>
      <c r="BM10" s="53">
        <f t="shared" si="6"/>
      </c>
      <c r="BN10" s="73"/>
      <c r="BO10" s="17">
        <f>IF(ISNA(MATCH(CONCATENATE(BO$4,$A10),Divize!$W:$W,0)),"",INDEX(Divize!$C:$C,MATCH(CONCATENATE(BO$4,$A10),Divize!$W:$W,0),1))</f>
      </c>
      <c r="BP10" s="55"/>
      <c r="BQ10" s="4">
        <f>IF(BO10="","",'1. závod'!BQ10)</f>
      </c>
      <c r="BR10" s="53">
        <f t="shared" si="7"/>
      </c>
      <c r="BS10" s="73"/>
      <c r="BT10" s="17">
        <f>IF(ISNA(MATCH(CONCATENATE(BT$4,$A10),Divize!$W:$W,0)),"",INDEX(Divize!$C:$C,MATCH(CONCATENATE(BT$4,$A10),Divize!$W:$W,0),1))</f>
      </c>
      <c r="BU10" s="55"/>
      <c r="BV10" s="4">
        <f>IF(BT10="","",'1. závod'!BV10)</f>
      </c>
      <c r="BW10" s="53">
        <f t="shared" si="8"/>
      </c>
      <c r="BX10" s="73"/>
    </row>
    <row r="11" spans="1:76" s="10" customFormat="1" ht="34.5" customHeight="1">
      <c r="A11" s="5">
        <v>6</v>
      </c>
      <c r="B11" s="17">
        <f>IF(ISNA(MATCH(CONCATENATE(B$4,$A11),Divize!$W:$W,0)),"",INDEX(Divize!$C:$C,MATCH(CONCATENATE(B$4,$A11),Divize!$W:$W,0),1))</f>
      </c>
      <c r="C11" s="55"/>
      <c r="D11" s="4">
        <f>IF(B11="","",'1. závod'!D11)</f>
      </c>
      <c r="E11" s="53">
        <f t="shared" si="9"/>
      </c>
      <c r="F11" s="73"/>
      <c r="G11" s="17">
        <f>IF(ISNA(MATCH(CONCATENATE(G$4,$A11),Divize!$W:$W,0)),"",INDEX(Divize!$C:$C,MATCH(CONCATENATE(G$4,$A11),Divize!$W:$W,0),1))</f>
      </c>
      <c r="H11" s="55"/>
      <c r="I11" s="4">
        <f>IF(G11="","",'1. závod'!I11)</f>
      </c>
      <c r="J11" s="53">
        <f t="shared" si="10"/>
      </c>
      <c r="K11" s="73"/>
      <c r="L11" s="17">
        <f>IF(ISNA(MATCH(CONCATENATE(L$4,$A11),Divize!$W:$W,0)),"",INDEX(Divize!$C:$C,MATCH(CONCATENATE(L$4,$A11),Divize!$W:$W,0),1))</f>
      </c>
      <c r="M11" s="55"/>
      <c r="N11" s="4">
        <f>IF(L11="","",'1. závod'!N11)</f>
      </c>
      <c r="O11" s="53">
        <f t="shared" si="11"/>
      </c>
      <c r="P11" s="73"/>
      <c r="Q11" s="17">
        <f>IF(ISNA(MATCH(CONCATENATE(Q$4,$A11),Divize!$W:$W,0)),"",INDEX(Divize!$C:$C,MATCH(CONCATENATE(Q$4,$A11),Divize!$W:$W,0),1))</f>
      </c>
      <c r="R11" s="55"/>
      <c r="S11" s="4">
        <f>IF(Q11="","",'1. závod'!S11)</f>
      </c>
      <c r="T11" s="53">
        <f t="shared" si="12"/>
      </c>
      <c r="U11" s="73"/>
      <c r="V11" s="17">
        <f>IF(ISNA(MATCH(CONCATENATE(V$4,$A11),Divize!$W:$W,0)),"",INDEX(Divize!$C:$C,MATCH(CONCATENATE(V$4,$A11),Divize!$W:$W,0),1))</f>
      </c>
      <c r="W11" s="55"/>
      <c r="X11" s="4">
        <f>IF(V11="","",'1. závod'!X11)</f>
      </c>
      <c r="Y11" s="53">
        <f t="shared" si="13"/>
      </c>
      <c r="Z11" s="73"/>
      <c r="AA11" s="17">
        <f>IF(ISNA(MATCH(CONCATENATE(AA$4,$A11),Divize!$W:$W,0)),"",INDEX(Divize!$C:$C,MATCH(CONCATENATE(AA$4,$A11),Divize!$W:$W,0),1))</f>
      </c>
      <c r="AB11" s="55"/>
      <c r="AC11" s="4">
        <f>IF(AA11="","",'1. závod'!AC11)</f>
      </c>
      <c r="AD11" s="53">
        <f t="shared" si="14"/>
      </c>
      <c r="AE11" s="73"/>
      <c r="AF11" s="17">
        <f>IF(ISNA(MATCH(CONCATENATE(AF$4,$A11),Divize!$W:$W,0)),"",INDEX(Divize!$C:$C,MATCH(CONCATENATE(AF$4,$A11),Divize!$W:$W,0),1))</f>
      </c>
      <c r="AG11" s="55"/>
      <c r="AH11" s="4">
        <f>IF(AF11="","",'1. závod'!AH11)</f>
      </c>
      <c r="AI11" s="53">
        <f t="shared" si="0"/>
      </c>
      <c r="AJ11" s="73"/>
      <c r="AK11" s="17">
        <f>IF(ISNA(MATCH(CONCATENATE(AK$4,$A11),Divize!$W:$W,0)),"",INDEX(Divize!$C:$C,MATCH(CONCATENATE(AK$4,$A11),Divize!$W:$W,0),1))</f>
      </c>
      <c r="AL11" s="55"/>
      <c r="AM11" s="4">
        <f>IF(AK11="","",'1. závod'!AM11)</f>
      </c>
      <c r="AN11" s="53">
        <f t="shared" si="1"/>
      </c>
      <c r="AO11" s="73"/>
      <c r="AP11" s="17">
        <f>IF(ISNA(MATCH(CONCATENATE(AP$4,$A11),Divize!$W:$W,0)),"",INDEX(Divize!$C:$C,MATCH(CONCATENATE(AP$4,$A11),Divize!$W:$W,0),1))</f>
      </c>
      <c r="AQ11" s="55"/>
      <c r="AR11" s="4">
        <f>IF(AP11="","",'1. závod'!AR11)</f>
      </c>
      <c r="AS11" s="53">
        <f t="shared" si="2"/>
      </c>
      <c r="AT11" s="73"/>
      <c r="AU11" s="17">
        <f>IF(ISNA(MATCH(CONCATENATE(AU$4,$A11),Divize!$W:$W,0)),"",INDEX(Divize!$C:$C,MATCH(CONCATENATE(AU$4,$A11),Divize!$W:$W,0),1))</f>
      </c>
      <c r="AV11" s="55"/>
      <c r="AW11" s="4">
        <f>IF(AU11="","",'1. závod'!AW11)</f>
      </c>
      <c r="AX11" s="53">
        <f t="shared" si="3"/>
      </c>
      <c r="AY11" s="73"/>
      <c r="AZ11" s="17">
        <f>IF(ISNA(MATCH(CONCATENATE(AZ$4,$A11),Divize!$W:$W,0)),"",INDEX(Divize!$C:$C,MATCH(CONCATENATE(AZ$4,$A11),Divize!$W:$W,0),1))</f>
      </c>
      <c r="BA11" s="55"/>
      <c r="BB11" s="4">
        <f>IF(AZ11="","",'1. závod'!BB11)</f>
      </c>
      <c r="BC11" s="53">
        <f t="shared" si="4"/>
      </c>
      <c r="BD11" s="73"/>
      <c r="BE11" s="17">
        <f>IF(ISNA(MATCH(CONCATENATE(BE$4,$A11),Divize!$W:$W,0)),"",INDEX(Divize!$C:$C,MATCH(CONCATENATE(BE$4,$A11),Divize!$W:$W,0),1))</f>
      </c>
      <c r="BF11" s="55"/>
      <c r="BG11" s="4">
        <f>IF(BE11="","",'1. závod'!BG11)</f>
      </c>
      <c r="BH11" s="53">
        <f t="shared" si="5"/>
      </c>
      <c r="BI11" s="73"/>
      <c r="BJ11" s="17">
        <f>IF(ISNA(MATCH(CONCATENATE(BJ$4,$A11),Divize!$W:$W,0)),"",INDEX(Divize!$C:$C,MATCH(CONCATENATE(BJ$4,$A11),Divize!$W:$W,0),1))</f>
      </c>
      <c r="BK11" s="55"/>
      <c r="BL11" s="4">
        <f>IF(BJ11="","",'1. závod'!BL11)</f>
      </c>
      <c r="BM11" s="53">
        <f t="shared" si="6"/>
      </c>
      <c r="BN11" s="73"/>
      <c r="BO11" s="17">
        <f>IF(ISNA(MATCH(CONCATENATE(BO$4,$A11),Divize!$W:$W,0)),"",INDEX(Divize!$C:$C,MATCH(CONCATENATE(BO$4,$A11),Divize!$W:$W,0),1))</f>
      </c>
      <c r="BP11" s="55"/>
      <c r="BQ11" s="4">
        <f>IF(BO11="","",'1. závod'!BQ11)</f>
      </c>
      <c r="BR11" s="53">
        <f t="shared" si="7"/>
      </c>
      <c r="BS11" s="73"/>
      <c r="BT11" s="17">
        <f>IF(ISNA(MATCH(CONCATENATE(BT$4,$A11),Divize!$W:$W,0)),"",INDEX(Divize!$C:$C,MATCH(CONCATENATE(BT$4,$A11),Divize!$W:$W,0),1))</f>
      </c>
      <c r="BU11" s="55"/>
      <c r="BV11" s="4">
        <f>IF(BT11="","",'1. závod'!BV11)</f>
      </c>
      <c r="BW11" s="53">
        <f t="shared" si="8"/>
      </c>
      <c r="BX11" s="73"/>
    </row>
    <row r="12" spans="1:76" s="10" customFormat="1" ht="34.5" customHeight="1">
      <c r="A12" s="5">
        <v>7</v>
      </c>
      <c r="B12" s="17">
        <f>IF(ISNA(MATCH(CONCATENATE(B$4,$A12),Divize!$W:$W,0)),"",INDEX(Divize!$C:$C,MATCH(CONCATENATE(B$4,$A12),Divize!$W:$W,0),1))</f>
      </c>
      <c r="C12" s="55"/>
      <c r="D12" s="4">
        <f>IF(B12="","",'1. závod'!D12)</f>
      </c>
      <c r="E12" s="53">
        <f t="shared" si="9"/>
      </c>
      <c r="F12" s="73"/>
      <c r="G12" s="17">
        <f>IF(ISNA(MATCH(CONCATENATE(G$4,$A12),Divize!$W:$W,0)),"",INDEX(Divize!$C:$C,MATCH(CONCATENATE(G$4,$A12),Divize!$W:$W,0),1))</f>
      </c>
      <c r="H12" s="55"/>
      <c r="I12" s="4">
        <f>IF(G12="","",'1. závod'!I12)</f>
      </c>
      <c r="J12" s="53">
        <f t="shared" si="10"/>
      </c>
      <c r="K12" s="73"/>
      <c r="L12" s="17" t="str">
        <f>IF(ISNA(MATCH(CONCATENATE(L$4,$A12),Divize!$W:$W,0)),"",INDEX(Divize!$C:$C,MATCH(CONCATENATE(L$4,$A12),Divize!$W:$W,0),1))</f>
        <v>Pekárek Stanislav</v>
      </c>
      <c r="M12" s="55"/>
      <c r="N12" s="4">
        <f>IF(L12="","",'1. závod'!N12)</f>
        <v>3040</v>
      </c>
      <c r="O12" s="53">
        <f t="shared" si="11"/>
        <v>3</v>
      </c>
      <c r="P12" s="73"/>
      <c r="Q12" s="17">
        <f>IF(ISNA(MATCH(CONCATENATE(Q$4,$A12),Divize!$W:$W,0)),"",INDEX(Divize!$C:$C,MATCH(CONCATENATE(Q$4,$A12),Divize!$W:$W,0),1))</f>
      </c>
      <c r="R12" s="55"/>
      <c r="S12" s="4">
        <f>IF(Q12="","",'1. závod'!S12)</f>
      </c>
      <c r="T12" s="53">
        <f t="shared" si="12"/>
      </c>
      <c r="U12" s="73"/>
      <c r="V12" s="17">
        <f>IF(ISNA(MATCH(CONCATENATE(V$4,$A12),Divize!$W:$W,0)),"",INDEX(Divize!$C:$C,MATCH(CONCATENATE(V$4,$A12),Divize!$W:$W,0),1))</f>
      </c>
      <c r="W12" s="55"/>
      <c r="X12" s="4">
        <f>IF(V12="","",'1. závod'!X12)</f>
      </c>
      <c r="Y12" s="53">
        <f t="shared" si="13"/>
      </c>
      <c r="Z12" s="73"/>
      <c r="AA12" s="17">
        <f>IF(ISNA(MATCH(CONCATENATE(AA$4,$A12),Divize!$W:$W,0)),"",INDEX(Divize!$C:$C,MATCH(CONCATENATE(AA$4,$A12),Divize!$W:$W,0),1))</f>
      </c>
      <c r="AB12" s="55"/>
      <c r="AC12" s="4">
        <f>IF(AA12="","",'1. závod'!AC12)</f>
      </c>
      <c r="AD12" s="53">
        <f t="shared" si="14"/>
      </c>
      <c r="AE12" s="73"/>
      <c r="AF12" s="17">
        <f>IF(ISNA(MATCH(CONCATENATE(AF$4,$A12),Divize!$W:$W,0)),"",INDEX(Divize!$C:$C,MATCH(CONCATENATE(AF$4,$A12),Divize!$W:$W,0),1))</f>
      </c>
      <c r="AG12" s="55"/>
      <c r="AH12" s="4">
        <f>IF(AF12="","",'1. závod'!AH12)</f>
      </c>
      <c r="AI12" s="53">
        <f t="shared" si="0"/>
      </c>
      <c r="AJ12" s="73"/>
      <c r="AK12" s="17">
        <f>IF(ISNA(MATCH(CONCATENATE(AK$4,$A12),Divize!$W:$W,0)),"",INDEX(Divize!$C:$C,MATCH(CONCATENATE(AK$4,$A12),Divize!$W:$W,0),1))</f>
      </c>
      <c r="AL12" s="55"/>
      <c r="AM12" s="4">
        <f>IF(AK12="","",'1. závod'!AM12)</f>
      </c>
      <c r="AN12" s="53">
        <f t="shared" si="1"/>
      </c>
      <c r="AO12" s="73"/>
      <c r="AP12" s="17">
        <f>IF(ISNA(MATCH(CONCATENATE(AP$4,$A12),Divize!$W:$W,0)),"",INDEX(Divize!$C:$C,MATCH(CONCATENATE(AP$4,$A12),Divize!$W:$W,0),1))</f>
      </c>
      <c r="AQ12" s="55"/>
      <c r="AR12" s="4">
        <f>IF(AP12="","",'1. závod'!AR12)</f>
      </c>
      <c r="AS12" s="53">
        <f t="shared" si="2"/>
      </c>
      <c r="AT12" s="73"/>
      <c r="AU12" s="17">
        <f>IF(ISNA(MATCH(CONCATENATE(AU$4,$A12),Divize!$W:$W,0)),"",INDEX(Divize!$C:$C,MATCH(CONCATENATE(AU$4,$A12),Divize!$W:$W,0),1))</f>
      </c>
      <c r="AV12" s="55"/>
      <c r="AW12" s="4">
        <f>IF(AU12="","",'1. závod'!AW12)</f>
      </c>
      <c r="AX12" s="53">
        <f t="shared" si="3"/>
      </c>
      <c r="AY12" s="73"/>
      <c r="AZ12" s="17">
        <f>IF(ISNA(MATCH(CONCATENATE(AZ$4,$A12),Divize!$W:$W,0)),"",INDEX(Divize!$C:$C,MATCH(CONCATENATE(AZ$4,$A12),Divize!$W:$W,0),1))</f>
      </c>
      <c r="BA12" s="55"/>
      <c r="BB12" s="4">
        <f>IF(AZ12="","",'1. závod'!BB12)</f>
      </c>
      <c r="BC12" s="53">
        <f t="shared" si="4"/>
      </c>
      <c r="BD12" s="73"/>
      <c r="BE12" s="17">
        <f>IF(ISNA(MATCH(CONCATENATE(BE$4,$A12),Divize!$W:$W,0)),"",INDEX(Divize!$C:$C,MATCH(CONCATENATE(BE$4,$A12),Divize!$W:$W,0),1))</f>
      </c>
      <c r="BF12" s="55"/>
      <c r="BG12" s="4">
        <f>IF(BE12="","",'1. závod'!BG12)</f>
      </c>
      <c r="BH12" s="53">
        <f t="shared" si="5"/>
      </c>
      <c r="BI12" s="73"/>
      <c r="BJ12" s="17">
        <f>IF(ISNA(MATCH(CONCATENATE(BJ$4,$A12),Divize!$W:$W,0)),"",INDEX(Divize!$C:$C,MATCH(CONCATENATE(BJ$4,$A12),Divize!$W:$W,0),1))</f>
      </c>
      <c r="BK12" s="55"/>
      <c r="BL12" s="4">
        <f>IF(BJ12="","",'1. závod'!BL12)</f>
      </c>
      <c r="BM12" s="53">
        <f t="shared" si="6"/>
      </c>
      <c r="BN12" s="73"/>
      <c r="BO12" s="17">
        <f>IF(ISNA(MATCH(CONCATENATE(BO$4,$A12),Divize!$W:$W,0)),"",INDEX(Divize!$C:$C,MATCH(CONCATENATE(BO$4,$A12),Divize!$W:$W,0),1))</f>
      </c>
      <c r="BP12" s="55"/>
      <c r="BQ12" s="4">
        <f>IF(BO12="","",'1. závod'!BQ12)</f>
      </c>
      <c r="BR12" s="53">
        <f t="shared" si="7"/>
      </c>
      <c r="BS12" s="73"/>
      <c r="BT12" s="17">
        <f>IF(ISNA(MATCH(CONCATENATE(BT$4,$A12),Divize!$W:$W,0)),"",INDEX(Divize!$C:$C,MATCH(CONCATENATE(BT$4,$A12),Divize!$W:$W,0),1))</f>
      </c>
      <c r="BU12" s="55"/>
      <c r="BV12" s="4">
        <f>IF(BT12="","",'1. závod'!BV12)</f>
      </c>
      <c r="BW12" s="53">
        <f t="shared" si="8"/>
      </c>
      <c r="BX12" s="73"/>
    </row>
    <row r="13" spans="1:76" s="10" customFormat="1" ht="34.5" customHeight="1">
      <c r="A13" s="5">
        <v>8</v>
      </c>
      <c r="B13" s="17">
        <f>IF(ISNA(MATCH(CONCATENATE(B$4,$A13),Divize!$W:$W,0)),"",INDEX(Divize!$C:$C,MATCH(CONCATENATE(B$4,$A13),Divize!$W:$W,0),1))</f>
      </c>
      <c r="C13" s="55"/>
      <c r="D13" s="4">
        <f>IF(B13="","",'1. závod'!D13)</f>
      </c>
      <c r="E13" s="53">
        <f t="shared" si="9"/>
      </c>
      <c r="F13" s="73"/>
      <c r="G13" s="17">
        <f>IF(ISNA(MATCH(CONCATENATE(G$4,$A13),Divize!$W:$W,0)),"",INDEX(Divize!$C:$C,MATCH(CONCATENATE(G$4,$A13),Divize!$W:$W,0),1))</f>
      </c>
      <c r="H13" s="55"/>
      <c r="I13" s="4">
        <f>IF(G13="","",'1. závod'!I13)</f>
      </c>
      <c r="J13" s="53">
        <f t="shared" si="10"/>
      </c>
      <c r="K13" s="73"/>
      <c r="L13" s="17">
        <f>IF(ISNA(MATCH(CONCATENATE(L$4,$A13),Divize!$W:$W,0)),"",INDEX(Divize!$C:$C,MATCH(CONCATENATE(L$4,$A13),Divize!$W:$W,0),1))</f>
      </c>
      <c r="M13" s="55"/>
      <c r="N13" s="4">
        <f>IF(L13="","",'1. závod'!N13)</f>
      </c>
      <c r="O13" s="53">
        <f t="shared" si="11"/>
      </c>
      <c r="P13" s="73"/>
      <c r="Q13" s="17">
        <f>IF(ISNA(MATCH(CONCATENATE(Q$4,$A13),Divize!$W:$W,0)),"",INDEX(Divize!$C:$C,MATCH(CONCATENATE(Q$4,$A13),Divize!$W:$W,0),1))</f>
      </c>
      <c r="R13" s="55"/>
      <c r="S13" s="4">
        <f>IF(Q13="","",'1. závod'!S13)</f>
      </c>
      <c r="T13" s="53">
        <f t="shared" si="12"/>
      </c>
      <c r="U13" s="73"/>
      <c r="V13" s="17">
        <f>IF(ISNA(MATCH(CONCATENATE(V$4,$A13),Divize!$W:$W,0)),"",INDEX(Divize!$C:$C,MATCH(CONCATENATE(V$4,$A13),Divize!$W:$W,0),1))</f>
      </c>
      <c r="W13" s="55"/>
      <c r="X13" s="4">
        <f>IF(V13="","",'1. závod'!X13)</f>
      </c>
      <c r="Y13" s="53">
        <f t="shared" si="13"/>
      </c>
      <c r="Z13" s="73"/>
      <c r="AA13" s="17">
        <f>IF(ISNA(MATCH(CONCATENATE(AA$4,$A13),Divize!$W:$W,0)),"",INDEX(Divize!$C:$C,MATCH(CONCATENATE(AA$4,$A13),Divize!$W:$W,0),1))</f>
      </c>
      <c r="AB13" s="55"/>
      <c r="AC13" s="4">
        <f>IF(AA13="","",'1. závod'!AC13)</f>
      </c>
      <c r="AD13" s="53">
        <f t="shared" si="14"/>
      </c>
      <c r="AE13" s="73"/>
      <c r="AF13" s="17">
        <f>IF(ISNA(MATCH(CONCATENATE(AF$4,$A13),Divize!$W:$W,0)),"",INDEX(Divize!$C:$C,MATCH(CONCATENATE(AF$4,$A13),Divize!$W:$W,0),1))</f>
      </c>
      <c r="AG13" s="55"/>
      <c r="AH13" s="4">
        <f>IF(AF13="","",'1. závod'!AH13)</f>
      </c>
      <c r="AI13" s="53">
        <f t="shared" si="0"/>
      </c>
      <c r="AJ13" s="73"/>
      <c r="AK13" s="17">
        <f>IF(ISNA(MATCH(CONCATENATE(AK$4,$A13),Divize!$W:$W,0)),"",INDEX(Divize!$C:$C,MATCH(CONCATENATE(AK$4,$A13),Divize!$W:$W,0),1))</f>
      </c>
      <c r="AL13" s="55"/>
      <c r="AM13" s="4">
        <f>IF(AK13="","",'1. závod'!AM13)</f>
      </c>
      <c r="AN13" s="53">
        <f t="shared" si="1"/>
      </c>
      <c r="AO13" s="73"/>
      <c r="AP13" s="17">
        <f>IF(ISNA(MATCH(CONCATENATE(AP$4,$A13),Divize!$W:$W,0)),"",INDEX(Divize!$C:$C,MATCH(CONCATENATE(AP$4,$A13),Divize!$W:$W,0),1))</f>
      </c>
      <c r="AQ13" s="55"/>
      <c r="AR13" s="4">
        <f>IF(AP13="","",'1. závod'!AR13)</f>
      </c>
      <c r="AS13" s="53">
        <f t="shared" si="2"/>
      </c>
      <c r="AT13" s="73"/>
      <c r="AU13" s="17">
        <f>IF(ISNA(MATCH(CONCATENATE(AU$4,$A13),Divize!$W:$W,0)),"",INDEX(Divize!$C:$C,MATCH(CONCATENATE(AU$4,$A13),Divize!$W:$W,0),1))</f>
      </c>
      <c r="AV13" s="55"/>
      <c r="AW13" s="4">
        <f>IF(AU13="","",'1. závod'!AW13)</f>
      </c>
      <c r="AX13" s="53">
        <f t="shared" si="3"/>
      </c>
      <c r="AY13" s="73"/>
      <c r="AZ13" s="17">
        <f>IF(ISNA(MATCH(CONCATENATE(AZ$4,$A13),Divize!$W:$W,0)),"",INDEX(Divize!$C:$C,MATCH(CONCATENATE(AZ$4,$A13),Divize!$W:$W,0),1))</f>
      </c>
      <c r="BA13" s="55"/>
      <c r="BB13" s="4">
        <f>IF(AZ13="","",'1. závod'!BB13)</f>
      </c>
      <c r="BC13" s="53">
        <f t="shared" si="4"/>
      </c>
      <c r="BD13" s="73"/>
      <c r="BE13" s="17">
        <f>IF(ISNA(MATCH(CONCATENATE(BE$4,$A13),Divize!$W:$W,0)),"",INDEX(Divize!$C:$C,MATCH(CONCATENATE(BE$4,$A13),Divize!$W:$W,0),1))</f>
      </c>
      <c r="BF13" s="55"/>
      <c r="BG13" s="4">
        <f>IF(BE13="","",'1. závod'!BG13)</f>
      </c>
      <c r="BH13" s="53">
        <f t="shared" si="5"/>
      </c>
      <c r="BI13" s="73"/>
      <c r="BJ13" s="17">
        <f>IF(ISNA(MATCH(CONCATENATE(BJ$4,$A13),Divize!$W:$W,0)),"",INDEX(Divize!$C:$C,MATCH(CONCATENATE(BJ$4,$A13),Divize!$W:$W,0),1))</f>
      </c>
      <c r="BK13" s="55"/>
      <c r="BL13" s="4">
        <f>IF(BJ13="","",'1. závod'!BL13)</f>
      </c>
      <c r="BM13" s="53">
        <f t="shared" si="6"/>
      </c>
      <c r="BN13" s="73"/>
      <c r="BO13" s="17">
        <f>IF(ISNA(MATCH(CONCATENATE(BO$4,$A13),Divize!$W:$W,0)),"",INDEX(Divize!$C:$C,MATCH(CONCATENATE(BO$4,$A13),Divize!$W:$W,0),1))</f>
      </c>
      <c r="BP13" s="55"/>
      <c r="BQ13" s="4">
        <f>IF(BO13="","",'1. závod'!BQ13)</f>
      </c>
      <c r="BR13" s="53">
        <f t="shared" si="7"/>
      </c>
      <c r="BS13" s="73"/>
      <c r="BT13" s="17">
        <f>IF(ISNA(MATCH(CONCATENATE(BT$4,$A13),Divize!$W:$W,0)),"",INDEX(Divize!$C:$C,MATCH(CONCATENATE(BT$4,$A13),Divize!$W:$W,0),1))</f>
      </c>
      <c r="BU13" s="55"/>
      <c r="BV13" s="4">
        <f>IF(BT13="","",'1. závod'!BV13)</f>
      </c>
      <c r="BW13" s="53">
        <f t="shared" si="8"/>
      </c>
      <c r="BX13" s="73"/>
    </row>
    <row r="14" spans="1:76" s="10" customFormat="1" ht="34.5" customHeight="1">
      <c r="A14" s="5">
        <v>9</v>
      </c>
      <c r="B14" s="17" t="str">
        <f>IF(ISNA(MATCH(CONCATENATE(B$4,$A14),Divize!$W:$W,0)),"",INDEX(Divize!$C:$C,MATCH(CONCATENATE(B$4,$A14),Divize!$W:$W,0),1))</f>
        <v>Richter Jiří</v>
      </c>
      <c r="C14" s="55"/>
      <c r="D14" s="4">
        <f>IF(B14="","",'1. závod'!D14)</f>
        <v>660</v>
      </c>
      <c r="E14" s="53">
        <f t="shared" si="9"/>
        <v>4</v>
      </c>
      <c r="F14" s="73"/>
      <c r="G14" s="17" t="str">
        <f>IF(ISNA(MATCH(CONCATENATE(G$4,$A14),Divize!$W:$W,0)),"",INDEX(Divize!$C:$C,MATCH(CONCATENATE(G$4,$A14),Divize!$W:$W,0),1))</f>
        <v>Petráček Ota</v>
      </c>
      <c r="H14" s="55"/>
      <c r="I14" s="4">
        <f>IF(G14="","",'1. závod'!I14)</f>
        <v>5020</v>
      </c>
      <c r="J14" s="53">
        <f t="shared" si="10"/>
        <v>2</v>
      </c>
      <c r="K14" s="73"/>
      <c r="L14" s="17" t="str">
        <f>IF(ISNA(MATCH(CONCATENATE(L$4,$A14),Divize!$W:$W,0)),"",INDEX(Divize!$C:$C,MATCH(CONCATENATE(L$4,$A14),Divize!$W:$W,0),1))</f>
        <v>Turek Michal </v>
      </c>
      <c r="M14" s="55"/>
      <c r="N14" s="4">
        <f>IF(L14="","",'1. závod'!N14)</f>
        <v>4460</v>
      </c>
      <c r="O14" s="53">
        <f t="shared" si="11"/>
        <v>1</v>
      </c>
      <c r="P14" s="73"/>
      <c r="Q14" s="17">
        <f>IF(ISNA(MATCH(CONCATENATE(Q$4,$A14),Divize!$W:$W,0)),"",INDEX(Divize!$C:$C,MATCH(CONCATENATE(Q$4,$A14),Divize!$W:$W,0),1))</f>
      </c>
      <c r="R14" s="55"/>
      <c r="S14" s="4">
        <f>IF(Q14="","",'1. závod'!S14)</f>
      </c>
      <c r="T14" s="53">
        <f t="shared" si="12"/>
      </c>
      <c r="U14" s="73"/>
      <c r="V14" s="17">
        <f>IF(ISNA(MATCH(CONCATENATE(V$4,$A14),Divize!$W:$W,0)),"",INDEX(Divize!$C:$C,MATCH(CONCATENATE(V$4,$A14),Divize!$W:$W,0),1))</f>
      </c>
      <c r="W14" s="55"/>
      <c r="X14" s="4">
        <f>IF(V14="","",'1. závod'!X14)</f>
      </c>
      <c r="Y14" s="53">
        <f t="shared" si="13"/>
      </c>
      <c r="Z14" s="73"/>
      <c r="AA14" s="17">
        <f>IF(ISNA(MATCH(CONCATENATE(AA$4,$A14),Divize!$W:$W,0)),"",INDEX(Divize!$C:$C,MATCH(CONCATENATE(AA$4,$A14),Divize!$W:$W,0),1))</f>
      </c>
      <c r="AB14" s="55"/>
      <c r="AC14" s="4">
        <f>IF(AA14="","",'1. závod'!AC14)</f>
      </c>
      <c r="AD14" s="53">
        <f t="shared" si="14"/>
      </c>
      <c r="AE14" s="73"/>
      <c r="AF14" s="17">
        <f>IF(ISNA(MATCH(CONCATENATE(AF$4,$A14),Divize!$W:$W,0)),"",INDEX(Divize!$C:$C,MATCH(CONCATENATE(AF$4,$A14),Divize!$W:$W,0),1))</f>
      </c>
      <c r="AG14" s="55"/>
      <c r="AH14" s="4">
        <f>IF(AF14="","",'1. závod'!AH14)</f>
      </c>
      <c r="AI14" s="53">
        <f t="shared" si="0"/>
      </c>
      <c r="AJ14" s="73"/>
      <c r="AK14" s="17">
        <f>IF(ISNA(MATCH(CONCATENATE(AK$4,$A14),Divize!$W:$W,0)),"",INDEX(Divize!$C:$C,MATCH(CONCATENATE(AK$4,$A14),Divize!$W:$W,0),1))</f>
      </c>
      <c r="AL14" s="55"/>
      <c r="AM14" s="4">
        <f>IF(AK14="","",'1. závod'!AM14)</f>
      </c>
      <c r="AN14" s="53">
        <f t="shared" si="1"/>
      </c>
      <c r="AO14" s="73"/>
      <c r="AP14" s="17">
        <f>IF(ISNA(MATCH(CONCATENATE(AP$4,$A14),Divize!$W:$W,0)),"",INDEX(Divize!$C:$C,MATCH(CONCATENATE(AP$4,$A14),Divize!$W:$W,0),1))</f>
      </c>
      <c r="AQ14" s="55"/>
      <c r="AR14" s="4">
        <f>IF(AP14="","",'1. závod'!AR14)</f>
      </c>
      <c r="AS14" s="53">
        <f t="shared" si="2"/>
      </c>
      <c r="AT14" s="73"/>
      <c r="AU14" s="17">
        <f>IF(ISNA(MATCH(CONCATENATE(AU$4,$A14),Divize!$W:$W,0)),"",INDEX(Divize!$C:$C,MATCH(CONCATENATE(AU$4,$A14),Divize!$W:$W,0),1))</f>
      </c>
      <c r="AV14" s="55"/>
      <c r="AW14" s="4">
        <f>IF(AU14="","",'1. závod'!AW14)</f>
      </c>
      <c r="AX14" s="53">
        <f t="shared" si="3"/>
      </c>
      <c r="AY14" s="73"/>
      <c r="AZ14" s="17">
        <f>IF(ISNA(MATCH(CONCATENATE(AZ$4,$A14),Divize!$W:$W,0)),"",INDEX(Divize!$C:$C,MATCH(CONCATENATE(AZ$4,$A14),Divize!$W:$W,0),1))</f>
      </c>
      <c r="BA14" s="55"/>
      <c r="BB14" s="4">
        <f>IF(AZ14="","",'1. závod'!BB14)</f>
      </c>
      <c r="BC14" s="53">
        <f t="shared" si="4"/>
      </c>
      <c r="BD14" s="73"/>
      <c r="BE14" s="17">
        <f>IF(ISNA(MATCH(CONCATENATE(BE$4,$A14),Divize!$W:$W,0)),"",INDEX(Divize!$C:$C,MATCH(CONCATENATE(BE$4,$A14),Divize!$W:$W,0),1))</f>
      </c>
      <c r="BF14" s="55"/>
      <c r="BG14" s="4">
        <f>IF(BE14="","",'1. závod'!BG14)</f>
      </c>
      <c r="BH14" s="53">
        <f t="shared" si="5"/>
      </c>
      <c r="BI14" s="73"/>
      <c r="BJ14" s="17">
        <f>IF(ISNA(MATCH(CONCATENATE(BJ$4,$A14),Divize!$W:$W,0)),"",INDEX(Divize!$C:$C,MATCH(CONCATENATE(BJ$4,$A14),Divize!$W:$W,0),1))</f>
      </c>
      <c r="BK14" s="55"/>
      <c r="BL14" s="4">
        <f>IF(BJ14="","",'1. závod'!BL14)</f>
      </c>
      <c r="BM14" s="53">
        <f t="shared" si="6"/>
      </c>
      <c r="BN14" s="73"/>
      <c r="BO14" s="17">
        <f>IF(ISNA(MATCH(CONCATENATE(BO$4,$A14),Divize!$W:$W,0)),"",INDEX(Divize!$C:$C,MATCH(CONCATENATE(BO$4,$A14),Divize!$W:$W,0),1))</f>
      </c>
      <c r="BP14" s="55"/>
      <c r="BQ14" s="4">
        <f>IF(BO14="","",'1. závod'!BQ14)</f>
      </c>
      <c r="BR14" s="53">
        <f t="shared" si="7"/>
      </c>
      <c r="BS14" s="73"/>
      <c r="BT14" s="17">
        <f>IF(ISNA(MATCH(CONCATENATE(BT$4,$A14),Divize!$W:$W,0)),"",INDEX(Divize!$C:$C,MATCH(CONCATENATE(BT$4,$A14),Divize!$W:$W,0),1))</f>
      </c>
      <c r="BU14" s="55"/>
      <c r="BV14" s="4">
        <f>IF(BT14="","",'1. závod'!BV14)</f>
      </c>
      <c r="BW14" s="53">
        <f t="shared" si="8"/>
      </c>
      <c r="BX14" s="73"/>
    </row>
    <row r="15" spans="1:76" s="10" customFormat="1" ht="34.5" customHeight="1">
      <c r="A15" s="5">
        <v>10</v>
      </c>
      <c r="B15" s="17">
        <f>IF(ISNA(MATCH(CONCATENATE(B$4,$A15),Divize!$W:$W,0)),"",INDEX(Divize!$C:$C,MATCH(CONCATENATE(B$4,$A15),Divize!$W:$W,0),1))</f>
      </c>
      <c r="C15" s="55"/>
      <c r="D15" s="4">
        <f>IF(B15="","",'1. závod'!D15)</f>
      </c>
      <c r="E15" s="53">
        <f t="shared" si="9"/>
      </c>
      <c r="F15" s="73"/>
      <c r="G15" s="17">
        <f>IF(ISNA(MATCH(CONCATENATE(G$4,$A15),Divize!$W:$W,0)),"",INDEX(Divize!$C:$C,MATCH(CONCATENATE(G$4,$A15),Divize!$W:$W,0),1))</f>
      </c>
      <c r="H15" s="55"/>
      <c r="I15" s="4">
        <f>IF(G15="","",'1. závod'!I15)</f>
      </c>
      <c r="J15" s="53">
        <f t="shared" si="10"/>
      </c>
      <c r="K15" s="73"/>
      <c r="L15" s="17">
        <f>IF(ISNA(MATCH(CONCATENATE(L$4,$A15),Divize!$W:$W,0)),"",INDEX(Divize!$C:$C,MATCH(CONCATENATE(L$4,$A15),Divize!$W:$W,0),1))</f>
      </c>
      <c r="M15" s="55"/>
      <c r="N15" s="4">
        <f>IF(L15="","",'1. závod'!N15)</f>
      </c>
      <c r="O15" s="53">
        <f t="shared" si="11"/>
      </c>
      <c r="P15" s="73"/>
      <c r="Q15" s="17">
        <f>IF(ISNA(MATCH(CONCATENATE(Q$4,$A15),Divize!$W:$W,0)),"",INDEX(Divize!$C:$C,MATCH(CONCATENATE(Q$4,$A15),Divize!$W:$W,0),1))</f>
      </c>
      <c r="R15" s="55"/>
      <c r="S15" s="4">
        <f>IF(Q15="","",'1. závod'!S15)</f>
      </c>
      <c r="T15" s="53">
        <f t="shared" si="12"/>
      </c>
      <c r="U15" s="73"/>
      <c r="V15" s="17">
        <f>IF(ISNA(MATCH(CONCATENATE(V$4,$A15),Divize!$W:$W,0)),"",INDEX(Divize!$C:$C,MATCH(CONCATENATE(V$4,$A15),Divize!$W:$W,0),1))</f>
      </c>
      <c r="W15" s="55"/>
      <c r="X15" s="4">
        <f>IF(V15="","",'1. závod'!X15)</f>
      </c>
      <c r="Y15" s="53">
        <f t="shared" si="13"/>
      </c>
      <c r="Z15" s="73"/>
      <c r="AA15" s="17">
        <f>IF(ISNA(MATCH(CONCATENATE(AA$4,$A15),Divize!$W:$W,0)),"",INDEX(Divize!$C:$C,MATCH(CONCATENATE(AA$4,$A15),Divize!$W:$W,0),1))</f>
      </c>
      <c r="AB15" s="55"/>
      <c r="AC15" s="4">
        <f>IF(AA15="","",'1. závod'!AC15)</f>
      </c>
      <c r="AD15" s="53">
        <f t="shared" si="14"/>
      </c>
      <c r="AE15" s="73"/>
      <c r="AF15" s="17">
        <f>IF(ISNA(MATCH(CONCATENATE(AF$4,$A15),Divize!$W:$W,0)),"",INDEX(Divize!$C:$C,MATCH(CONCATENATE(AF$4,$A15),Divize!$W:$W,0),1))</f>
      </c>
      <c r="AG15" s="55"/>
      <c r="AH15" s="4">
        <f>IF(AF15="","",'1. závod'!AH15)</f>
      </c>
      <c r="AI15" s="53">
        <f t="shared" si="0"/>
      </c>
      <c r="AJ15" s="73"/>
      <c r="AK15" s="17">
        <f>IF(ISNA(MATCH(CONCATENATE(AK$4,$A15),Divize!$W:$W,0)),"",INDEX(Divize!$C:$C,MATCH(CONCATENATE(AK$4,$A15),Divize!$W:$W,0),1))</f>
      </c>
      <c r="AL15" s="55"/>
      <c r="AM15" s="4">
        <f>IF(AK15="","",'1. závod'!AM15)</f>
      </c>
      <c r="AN15" s="53">
        <f t="shared" si="1"/>
      </c>
      <c r="AO15" s="73"/>
      <c r="AP15" s="17">
        <f>IF(ISNA(MATCH(CONCATENATE(AP$4,$A15),Divize!$W:$W,0)),"",INDEX(Divize!$C:$C,MATCH(CONCATENATE(AP$4,$A15),Divize!$W:$W,0),1))</f>
      </c>
      <c r="AQ15" s="55"/>
      <c r="AR15" s="4">
        <f>IF(AP15="","",'1. závod'!AR15)</f>
      </c>
      <c r="AS15" s="53">
        <f t="shared" si="2"/>
      </c>
      <c r="AT15" s="73"/>
      <c r="AU15" s="17">
        <f>IF(ISNA(MATCH(CONCATENATE(AU$4,$A15),Divize!$W:$W,0)),"",INDEX(Divize!$C:$C,MATCH(CONCATENATE(AU$4,$A15),Divize!$W:$W,0),1))</f>
      </c>
      <c r="AV15" s="55"/>
      <c r="AW15" s="4">
        <f>IF(AU15="","",'1. závod'!AW15)</f>
      </c>
      <c r="AX15" s="53">
        <f t="shared" si="3"/>
      </c>
      <c r="AY15" s="73"/>
      <c r="AZ15" s="17">
        <f>IF(ISNA(MATCH(CONCATENATE(AZ$4,$A15),Divize!$W:$W,0)),"",INDEX(Divize!$C:$C,MATCH(CONCATENATE(AZ$4,$A15),Divize!$W:$W,0),1))</f>
      </c>
      <c r="BA15" s="55"/>
      <c r="BB15" s="4">
        <f>IF(AZ15="","",'1. závod'!BB15)</f>
      </c>
      <c r="BC15" s="53">
        <f t="shared" si="4"/>
      </c>
      <c r="BD15" s="73"/>
      <c r="BE15" s="17">
        <f>IF(ISNA(MATCH(CONCATENATE(BE$4,$A15),Divize!$W:$W,0)),"",INDEX(Divize!$C:$C,MATCH(CONCATENATE(BE$4,$A15),Divize!$W:$W,0),1))</f>
      </c>
      <c r="BF15" s="55"/>
      <c r="BG15" s="4">
        <f>IF(BE15="","",'1. závod'!BG15)</f>
      </c>
      <c r="BH15" s="53">
        <f t="shared" si="5"/>
      </c>
      <c r="BI15" s="73"/>
      <c r="BJ15" s="17">
        <f>IF(ISNA(MATCH(CONCATENATE(BJ$4,$A15),Divize!$W:$W,0)),"",INDEX(Divize!$C:$C,MATCH(CONCATENATE(BJ$4,$A15),Divize!$W:$W,0),1))</f>
      </c>
      <c r="BK15" s="55"/>
      <c r="BL15" s="4">
        <f>IF(BJ15="","",'1. závod'!BL15)</f>
      </c>
      <c r="BM15" s="53">
        <f t="shared" si="6"/>
      </c>
      <c r="BN15" s="73"/>
      <c r="BO15" s="17">
        <f>IF(ISNA(MATCH(CONCATENATE(BO$4,$A15),Divize!$W:$W,0)),"",INDEX(Divize!$C:$C,MATCH(CONCATENATE(BO$4,$A15),Divize!$W:$W,0),1))</f>
      </c>
      <c r="BP15" s="55"/>
      <c r="BQ15" s="4">
        <f>IF(BO15="","",'1. závod'!BQ15)</f>
      </c>
      <c r="BR15" s="53">
        <f t="shared" si="7"/>
      </c>
      <c r="BS15" s="73"/>
      <c r="BT15" s="17">
        <f>IF(ISNA(MATCH(CONCATENATE(BT$4,$A15),Divize!$W:$W,0)),"",INDEX(Divize!$C:$C,MATCH(CONCATENATE(BT$4,$A15),Divize!$W:$W,0),1))</f>
      </c>
      <c r="BU15" s="55"/>
      <c r="BV15" s="4">
        <f>IF(BT15="","",'1. závod'!BV15)</f>
      </c>
      <c r="BW15" s="53">
        <f t="shared" si="8"/>
      </c>
      <c r="BX15" s="73"/>
    </row>
    <row r="16" spans="1:76" s="10" customFormat="1" ht="34.5" customHeight="1">
      <c r="A16" s="5">
        <v>11</v>
      </c>
      <c r="B16" s="17">
        <f>IF(ISNA(MATCH(CONCATENATE(B$4,$A16),Divize!$W:$W,0)),"",INDEX(Divize!$C:$C,MATCH(CONCATENATE(B$4,$A16),Divize!$W:$W,0),1))</f>
      </c>
      <c r="C16" s="55"/>
      <c r="D16" s="4">
        <f>IF(B16="","",'1. závod'!D16)</f>
      </c>
      <c r="E16" s="53">
        <f t="shared" si="9"/>
      </c>
      <c r="F16" s="73"/>
      <c r="G16" s="17">
        <f>IF(ISNA(MATCH(CONCATENATE(G$4,$A16),Divize!$W:$W,0)),"",INDEX(Divize!$C:$C,MATCH(CONCATENATE(G$4,$A16),Divize!$W:$W,0),1))</f>
      </c>
      <c r="H16" s="55"/>
      <c r="I16" s="4">
        <f>IF(G16="","",'1. závod'!I16)</f>
      </c>
      <c r="J16" s="53">
        <f t="shared" si="10"/>
      </c>
      <c r="K16" s="73"/>
      <c r="L16" s="17">
        <f>IF(ISNA(MATCH(CONCATENATE(L$4,$A16),Divize!$W:$W,0)),"",INDEX(Divize!$C:$C,MATCH(CONCATENATE(L$4,$A16),Divize!$W:$W,0),1))</f>
      </c>
      <c r="M16" s="55"/>
      <c r="N16" s="4">
        <f>IF(L16="","",'1. závod'!N16)</f>
      </c>
      <c r="O16" s="53">
        <f t="shared" si="11"/>
      </c>
      <c r="P16" s="73"/>
      <c r="Q16" s="17">
        <f>IF(ISNA(MATCH(CONCATENATE(Q$4,$A16),Divize!$W:$W,0)),"",INDEX(Divize!$C:$C,MATCH(CONCATENATE(Q$4,$A16),Divize!$W:$W,0),1))</f>
      </c>
      <c r="R16" s="55"/>
      <c r="S16" s="4">
        <f>IF(Q16="","",'1. závod'!S16)</f>
      </c>
      <c r="T16" s="53">
        <f t="shared" si="12"/>
      </c>
      <c r="U16" s="73"/>
      <c r="V16" s="17">
        <f>IF(ISNA(MATCH(CONCATENATE(V$4,$A16),Divize!$W:$W,0)),"",INDEX(Divize!$C:$C,MATCH(CONCATENATE(V$4,$A16),Divize!$W:$W,0),1))</f>
      </c>
      <c r="W16" s="55"/>
      <c r="X16" s="4">
        <f>IF(V16="","",'1. závod'!X16)</f>
      </c>
      <c r="Y16" s="53">
        <f t="shared" si="13"/>
      </c>
      <c r="Z16" s="73"/>
      <c r="AA16" s="17">
        <f>IF(ISNA(MATCH(CONCATENATE(AA$4,$A16),Divize!$W:$W,0)),"",INDEX(Divize!$C:$C,MATCH(CONCATENATE(AA$4,$A16),Divize!$W:$W,0),1))</f>
      </c>
      <c r="AB16" s="55"/>
      <c r="AC16" s="4">
        <f>IF(AA16="","",'1. závod'!AC16)</f>
      </c>
      <c r="AD16" s="53">
        <f t="shared" si="14"/>
      </c>
      <c r="AE16" s="73"/>
      <c r="AF16" s="17">
        <f>IF(ISNA(MATCH(CONCATENATE(AF$4,$A16),Divize!$W:$W,0)),"",INDEX(Divize!$C:$C,MATCH(CONCATENATE(AF$4,$A16),Divize!$W:$W,0),1))</f>
      </c>
      <c r="AG16" s="55"/>
      <c r="AH16" s="4">
        <f>IF(AF16="","",'1. závod'!AH16)</f>
      </c>
      <c r="AI16" s="53">
        <f t="shared" si="0"/>
      </c>
      <c r="AJ16" s="73"/>
      <c r="AK16" s="17">
        <f>IF(ISNA(MATCH(CONCATENATE(AK$4,$A16),Divize!$W:$W,0)),"",INDEX(Divize!$C:$C,MATCH(CONCATENATE(AK$4,$A16),Divize!$W:$W,0),1))</f>
      </c>
      <c r="AL16" s="55"/>
      <c r="AM16" s="4">
        <f>IF(AK16="","",'1. závod'!AM16)</f>
      </c>
      <c r="AN16" s="53">
        <f t="shared" si="1"/>
      </c>
      <c r="AO16" s="73"/>
      <c r="AP16" s="17">
        <f>IF(ISNA(MATCH(CONCATENATE(AP$4,$A16),Divize!$W:$W,0)),"",INDEX(Divize!$C:$C,MATCH(CONCATENATE(AP$4,$A16),Divize!$W:$W,0),1))</f>
      </c>
      <c r="AQ16" s="55"/>
      <c r="AR16" s="4">
        <f>IF(AP16="","",'1. závod'!AR16)</f>
      </c>
      <c r="AS16" s="53">
        <f t="shared" si="2"/>
      </c>
      <c r="AT16" s="73"/>
      <c r="AU16" s="17">
        <f>IF(ISNA(MATCH(CONCATENATE(AU$4,$A16),Divize!$W:$W,0)),"",INDEX(Divize!$C:$C,MATCH(CONCATENATE(AU$4,$A16),Divize!$W:$W,0),1))</f>
      </c>
      <c r="AV16" s="55"/>
      <c r="AW16" s="4">
        <f>IF(AU16="","",'1. závod'!AW16)</f>
      </c>
      <c r="AX16" s="53">
        <f t="shared" si="3"/>
      </c>
      <c r="AY16" s="73"/>
      <c r="AZ16" s="17">
        <f>IF(ISNA(MATCH(CONCATENATE(AZ$4,$A16),Divize!$W:$W,0)),"",INDEX(Divize!$C:$C,MATCH(CONCATENATE(AZ$4,$A16),Divize!$W:$W,0),1))</f>
      </c>
      <c r="BA16" s="55"/>
      <c r="BB16" s="4">
        <f>IF(AZ16="","",'1. závod'!BB16)</f>
      </c>
      <c r="BC16" s="53">
        <f t="shared" si="4"/>
      </c>
      <c r="BD16" s="73"/>
      <c r="BE16" s="17">
        <f>IF(ISNA(MATCH(CONCATENATE(BE$4,$A16),Divize!$W:$W,0)),"",INDEX(Divize!$C:$C,MATCH(CONCATENATE(BE$4,$A16),Divize!$W:$W,0),1))</f>
      </c>
      <c r="BF16" s="55"/>
      <c r="BG16" s="4">
        <f>IF(BE16="","",'1. závod'!BG16)</f>
      </c>
      <c r="BH16" s="53">
        <f t="shared" si="5"/>
      </c>
      <c r="BI16" s="73"/>
      <c r="BJ16" s="17">
        <f>IF(ISNA(MATCH(CONCATENATE(BJ$4,$A16),Divize!$W:$W,0)),"",INDEX(Divize!$C:$C,MATCH(CONCATENATE(BJ$4,$A16),Divize!$W:$W,0),1))</f>
      </c>
      <c r="BK16" s="55"/>
      <c r="BL16" s="4">
        <f>IF(BJ16="","",'1. závod'!BL16)</f>
      </c>
      <c r="BM16" s="53">
        <f t="shared" si="6"/>
      </c>
      <c r="BN16" s="73"/>
      <c r="BO16" s="17">
        <f>IF(ISNA(MATCH(CONCATENATE(BO$4,$A16),Divize!$W:$W,0)),"",INDEX(Divize!$C:$C,MATCH(CONCATENATE(BO$4,$A16),Divize!$W:$W,0),1))</f>
      </c>
      <c r="BP16" s="55"/>
      <c r="BQ16" s="4">
        <f>IF(BO16="","",'1. závod'!BQ16)</f>
      </c>
      <c r="BR16" s="53">
        <f t="shared" si="7"/>
      </c>
      <c r="BS16" s="73"/>
      <c r="BT16" s="17">
        <f>IF(ISNA(MATCH(CONCATENATE(BT$4,$A16),Divize!$W:$W,0)),"",INDEX(Divize!$C:$C,MATCH(CONCATENATE(BT$4,$A16),Divize!$W:$W,0),1))</f>
      </c>
      <c r="BU16" s="55"/>
      <c r="BV16" s="4">
        <f>IF(BT16="","",'1. závod'!BV16)</f>
      </c>
      <c r="BW16" s="53">
        <f t="shared" si="8"/>
      </c>
      <c r="BX16" s="73"/>
    </row>
    <row r="17" spans="1:76" s="10" customFormat="1" ht="34.5" customHeight="1">
      <c r="A17" s="5">
        <v>12</v>
      </c>
      <c r="B17" s="17">
        <f>IF(ISNA(MATCH(CONCATENATE(B$4,$A17),Divize!$W:$W,0)),"",INDEX(Divize!$C:$C,MATCH(CONCATENATE(B$4,$A17),Divize!$W:$W,0),1))</f>
      </c>
      <c r="C17" s="55"/>
      <c r="D17" s="4">
        <f>IF(B17="","",'1. závod'!D17)</f>
      </c>
      <c r="E17" s="53">
        <f t="shared" si="9"/>
      </c>
      <c r="F17" s="73"/>
      <c r="G17" s="17">
        <f>IF(ISNA(MATCH(CONCATENATE(G$4,$A17),Divize!$W:$W,0)),"",INDEX(Divize!$C:$C,MATCH(CONCATENATE(G$4,$A17),Divize!$W:$W,0),1))</f>
      </c>
      <c r="H17" s="55"/>
      <c r="I17" s="4">
        <f>IF(G17="","",'1. závod'!I17)</f>
      </c>
      <c r="J17" s="53">
        <f t="shared" si="10"/>
      </c>
      <c r="K17" s="73"/>
      <c r="L17" s="17">
        <f>IF(ISNA(MATCH(CONCATENATE(L$4,$A17),Divize!$W:$W,0)),"",INDEX(Divize!$C:$C,MATCH(CONCATENATE(L$4,$A17),Divize!$W:$W,0),1))</f>
      </c>
      <c r="M17" s="55"/>
      <c r="N17" s="4">
        <f>IF(L17="","",'1. závod'!N17)</f>
      </c>
      <c r="O17" s="53">
        <f t="shared" si="11"/>
      </c>
      <c r="P17" s="73"/>
      <c r="Q17" s="17">
        <f>IF(ISNA(MATCH(CONCATENATE(Q$4,$A17),Divize!$W:$W,0)),"",INDEX(Divize!$C:$C,MATCH(CONCATENATE(Q$4,$A17),Divize!$W:$W,0),1))</f>
      </c>
      <c r="R17" s="55"/>
      <c r="S17" s="4">
        <f>IF(Q17="","",'1. závod'!S17)</f>
      </c>
      <c r="T17" s="53">
        <f t="shared" si="12"/>
      </c>
      <c r="U17" s="73"/>
      <c r="V17" s="17">
        <f>IF(ISNA(MATCH(CONCATENATE(V$4,$A17),Divize!$W:$W,0)),"",INDEX(Divize!$C:$C,MATCH(CONCATENATE(V$4,$A17),Divize!$W:$W,0),1))</f>
      </c>
      <c r="W17" s="55"/>
      <c r="X17" s="4">
        <f>IF(V17="","",'1. závod'!X17)</f>
      </c>
      <c r="Y17" s="53">
        <f t="shared" si="13"/>
      </c>
      <c r="Z17" s="73"/>
      <c r="AA17" s="17">
        <f>IF(ISNA(MATCH(CONCATENATE(AA$4,$A17),Divize!$W:$W,0)),"",INDEX(Divize!$C:$C,MATCH(CONCATENATE(AA$4,$A17),Divize!$W:$W,0),1))</f>
      </c>
      <c r="AB17" s="55"/>
      <c r="AC17" s="4">
        <f>IF(AA17="","",'1. závod'!AC17)</f>
      </c>
      <c r="AD17" s="53">
        <f t="shared" si="14"/>
      </c>
      <c r="AE17" s="73"/>
      <c r="AF17" s="17">
        <f>IF(ISNA(MATCH(CONCATENATE(AF$4,$A17),Divize!$W:$W,0)),"",INDEX(Divize!$C:$C,MATCH(CONCATENATE(AF$4,$A17),Divize!$W:$W,0),1))</f>
      </c>
      <c r="AG17" s="55"/>
      <c r="AH17" s="4">
        <f>IF(AF17="","",'1. závod'!AH17)</f>
      </c>
      <c r="AI17" s="53">
        <f t="shared" si="0"/>
      </c>
      <c r="AJ17" s="73"/>
      <c r="AK17" s="17">
        <f>IF(ISNA(MATCH(CONCATENATE(AK$4,$A17),Divize!$W:$W,0)),"",INDEX(Divize!$C:$C,MATCH(CONCATENATE(AK$4,$A17),Divize!$W:$W,0),1))</f>
      </c>
      <c r="AL17" s="55"/>
      <c r="AM17" s="4">
        <f>IF(AK17="","",'1. závod'!AM17)</f>
      </c>
      <c r="AN17" s="53">
        <f t="shared" si="1"/>
      </c>
      <c r="AO17" s="73"/>
      <c r="AP17" s="17">
        <f>IF(ISNA(MATCH(CONCATENATE(AP$4,$A17),Divize!$W:$W,0)),"",INDEX(Divize!$C:$C,MATCH(CONCATENATE(AP$4,$A17),Divize!$W:$W,0),1))</f>
      </c>
      <c r="AQ17" s="55"/>
      <c r="AR17" s="4">
        <f>IF(AP17="","",'1. závod'!AR17)</f>
      </c>
      <c r="AS17" s="53">
        <f t="shared" si="2"/>
      </c>
      <c r="AT17" s="73"/>
      <c r="AU17" s="17">
        <f>IF(ISNA(MATCH(CONCATENATE(AU$4,$A17),Divize!$W:$W,0)),"",INDEX(Divize!$C:$C,MATCH(CONCATENATE(AU$4,$A17),Divize!$W:$W,0),1))</f>
      </c>
      <c r="AV17" s="55"/>
      <c r="AW17" s="4">
        <f>IF(AU17="","",'1. závod'!AW17)</f>
      </c>
      <c r="AX17" s="53">
        <f t="shared" si="3"/>
      </c>
      <c r="AY17" s="73"/>
      <c r="AZ17" s="17">
        <f>IF(ISNA(MATCH(CONCATENATE(AZ$4,$A17),Divize!$W:$W,0)),"",INDEX(Divize!$C:$C,MATCH(CONCATENATE(AZ$4,$A17),Divize!$W:$W,0),1))</f>
      </c>
      <c r="BA17" s="55"/>
      <c r="BB17" s="4">
        <f>IF(AZ17="","",'1. závod'!BB17)</f>
      </c>
      <c r="BC17" s="53">
        <f t="shared" si="4"/>
      </c>
      <c r="BD17" s="73"/>
      <c r="BE17" s="17">
        <f>IF(ISNA(MATCH(CONCATENATE(BE$4,$A17),Divize!$W:$W,0)),"",INDEX(Divize!$C:$C,MATCH(CONCATENATE(BE$4,$A17),Divize!$W:$W,0),1))</f>
      </c>
      <c r="BF17" s="55"/>
      <c r="BG17" s="4">
        <f>IF(BE17="","",'1. závod'!BG17)</f>
      </c>
      <c r="BH17" s="53">
        <f t="shared" si="5"/>
      </c>
      <c r="BI17" s="73"/>
      <c r="BJ17" s="17">
        <f>IF(ISNA(MATCH(CONCATENATE(BJ$4,$A17),Divize!$W:$W,0)),"",INDEX(Divize!$C:$C,MATCH(CONCATENATE(BJ$4,$A17),Divize!$W:$W,0),1))</f>
      </c>
      <c r="BK17" s="55"/>
      <c r="BL17" s="4">
        <f>IF(BJ17="","",'1. závod'!BL17)</f>
      </c>
      <c r="BM17" s="53">
        <f t="shared" si="6"/>
      </c>
      <c r="BN17" s="73"/>
      <c r="BO17" s="17">
        <f>IF(ISNA(MATCH(CONCATENATE(BO$4,$A17),Divize!$W:$W,0)),"",INDEX(Divize!$C:$C,MATCH(CONCATENATE(BO$4,$A17),Divize!$W:$W,0),1))</f>
      </c>
      <c r="BP17" s="55"/>
      <c r="BQ17" s="4">
        <f>IF(BO17="","",'1. závod'!BQ17)</f>
      </c>
      <c r="BR17" s="53">
        <f t="shared" si="7"/>
      </c>
      <c r="BS17" s="73"/>
      <c r="BT17" s="17">
        <f>IF(ISNA(MATCH(CONCATENATE(BT$4,$A17),Divize!$W:$W,0)),"",INDEX(Divize!$C:$C,MATCH(CONCATENATE(BT$4,$A17),Divize!$W:$W,0),1))</f>
      </c>
      <c r="BU17" s="55"/>
      <c r="BV17" s="4">
        <f>IF(BT17="","",'1. závod'!BV17)</f>
      </c>
      <c r="BW17" s="53">
        <f t="shared" si="8"/>
      </c>
      <c r="BX17" s="73"/>
    </row>
    <row r="18" spans="1:76" s="10" customFormat="1" ht="34.5" customHeight="1">
      <c r="A18" s="5">
        <v>13</v>
      </c>
      <c r="B18" s="17">
        <f>IF(ISNA(MATCH(CONCATENATE(B$4,$A18),Divize!$W:$W,0)),"",INDEX(Divize!$C:$C,MATCH(CONCATENATE(B$4,$A18),Divize!$W:$W,0),1))</f>
      </c>
      <c r="C18" s="55"/>
      <c r="D18" s="4">
        <f>IF(B18="","",'1. závod'!D18)</f>
      </c>
      <c r="E18" s="53">
        <f t="shared" si="9"/>
      </c>
      <c r="F18" s="73"/>
      <c r="G18" s="17">
        <f>IF(ISNA(MATCH(CONCATENATE(G$4,$A18),Divize!$W:$W,0)),"",INDEX(Divize!$C:$C,MATCH(CONCATENATE(G$4,$A18),Divize!$W:$W,0),1))</f>
      </c>
      <c r="H18" s="55"/>
      <c r="I18" s="4">
        <f>IF(G18="","",'1. závod'!I18)</f>
      </c>
      <c r="J18" s="53">
        <f t="shared" si="10"/>
      </c>
      <c r="K18" s="73"/>
      <c r="L18" s="17">
        <f>IF(ISNA(MATCH(CONCATENATE(L$4,$A18),Divize!$W:$W,0)),"",INDEX(Divize!$C:$C,MATCH(CONCATENATE(L$4,$A18),Divize!$W:$W,0),1))</f>
      </c>
      <c r="M18" s="55"/>
      <c r="N18" s="4">
        <f>IF(L18="","",'1. závod'!N18)</f>
      </c>
      <c r="O18" s="53">
        <f t="shared" si="11"/>
      </c>
      <c r="P18" s="73"/>
      <c r="Q18" s="17">
        <f>IF(ISNA(MATCH(CONCATENATE(Q$4,$A18),Divize!$W:$W,0)),"",INDEX(Divize!$C:$C,MATCH(CONCATENATE(Q$4,$A18),Divize!$W:$W,0),1))</f>
      </c>
      <c r="R18" s="55"/>
      <c r="S18" s="4">
        <f>IF(Q18="","",'1. závod'!S18)</f>
      </c>
      <c r="T18" s="53">
        <f t="shared" si="12"/>
      </c>
      <c r="U18" s="73"/>
      <c r="V18" s="17">
        <f>IF(ISNA(MATCH(CONCATENATE(V$4,$A18),Divize!$W:$W,0)),"",INDEX(Divize!$C:$C,MATCH(CONCATENATE(V$4,$A18),Divize!$W:$W,0),1))</f>
      </c>
      <c r="W18" s="55"/>
      <c r="X18" s="4">
        <f>IF(V18="","",'1. závod'!X18)</f>
      </c>
      <c r="Y18" s="53">
        <f t="shared" si="13"/>
      </c>
      <c r="Z18" s="73"/>
      <c r="AA18" s="17">
        <f>IF(ISNA(MATCH(CONCATENATE(AA$4,$A18),Divize!$W:$W,0)),"",INDEX(Divize!$C:$C,MATCH(CONCATENATE(AA$4,$A18),Divize!$W:$W,0),1))</f>
      </c>
      <c r="AB18" s="55"/>
      <c r="AC18" s="4">
        <f>IF(AA18="","",'1. závod'!AC18)</f>
      </c>
      <c r="AD18" s="53">
        <f t="shared" si="14"/>
      </c>
      <c r="AE18" s="73"/>
      <c r="AF18" s="17">
        <f>IF(ISNA(MATCH(CONCATENATE(AF$4,$A18),Divize!$W:$W,0)),"",INDEX(Divize!$C:$C,MATCH(CONCATENATE(AF$4,$A18),Divize!$W:$W,0),1))</f>
      </c>
      <c r="AG18" s="55"/>
      <c r="AH18" s="4">
        <f>IF(AF18="","",'1. závod'!AH18)</f>
      </c>
      <c r="AI18" s="53">
        <f t="shared" si="0"/>
      </c>
      <c r="AJ18" s="73"/>
      <c r="AK18" s="17">
        <f>IF(ISNA(MATCH(CONCATENATE(AK$4,$A18),Divize!$W:$W,0)),"",INDEX(Divize!$C:$C,MATCH(CONCATENATE(AK$4,$A18),Divize!$W:$W,0),1))</f>
      </c>
      <c r="AL18" s="55"/>
      <c r="AM18" s="4">
        <f>IF(AK18="","",'1. závod'!AM18)</f>
      </c>
      <c r="AN18" s="53">
        <f t="shared" si="1"/>
      </c>
      <c r="AO18" s="73"/>
      <c r="AP18" s="17">
        <f>IF(ISNA(MATCH(CONCATENATE(AP$4,$A18),Divize!$W:$W,0)),"",INDEX(Divize!$C:$C,MATCH(CONCATENATE(AP$4,$A18),Divize!$W:$W,0),1))</f>
      </c>
      <c r="AQ18" s="55"/>
      <c r="AR18" s="4">
        <f>IF(AP18="","",'1. závod'!AR18)</f>
      </c>
      <c r="AS18" s="53">
        <f t="shared" si="2"/>
      </c>
      <c r="AT18" s="73"/>
      <c r="AU18" s="17">
        <f>IF(ISNA(MATCH(CONCATENATE(AU$4,$A18),Divize!$W:$W,0)),"",INDEX(Divize!$C:$C,MATCH(CONCATENATE(AU$4,$A18),Divize!$W:$W,0),1))</f>
      </c>
      <c r="AV18" s="55"/>
      <c r="AW18" s="4">
        <f>IF(AU18="","",'1. závod'!AW18)</f>
      </c>
      <c r="AX18" s="53">
        <f t="shared" si="3"/>
      </c>
      <c r="AY18" s="73"/>
      <c r="AZ18" s="17">
        <f>IF(ISNA(MATCH(CONCATENATE(AZ$4,$A18),Divize!$W:$W,0)),"",INDEX(Divize!$C:$C,MATCH(CONCATENATE(AZ$4,$A18),Divize!$W:$W,0),1))</f>
      </c>
      <c r="BA18" s="55"/>
      <c r="BB18" s="4">
        <f>IF(AZ18="","",'1. závod'!BB18)</f>
      </c>
      <c r="BC18" s="53">
        <f t="shared" si="4"/>
      </c>
      <c r="BD18" s="73"/>
      <c r="BE18" s="17">
        <f>IF(ISNA(MATCH(CONCATENATE(BE$4,$A18),Divize!$W:$W,0)),"",INDEX(Divize!$C:$C,MATCH(CONCATENATE(BE$4,$A18),Divize!$W:$W,0),1))</f>
      </c>
      <c r="BF18" s="55"/>
      <c r="BG18" s="4">
        <f>IF(BE18="","",'1. závod'!BG18)</f>
      </c>
      <c r="BH18" s="53">
        <f t="shared" si="5"/>
      </c>
      <c r="BI18" s="73"/>
      <c r="BJ18" s="17">
        <f>IF(ISNA(MATCH(CONCATENATE(BJ$4,$A18),Divize!$W:$W,0)),"",INDEX(Divize!$C:$C,MATCH(CONCATENATE(BJ$4,$A18),Divize!$W:$W,0),1))</f>
      </c>
      <c r="BK18" s="55"/>
      <c r="BL18" s="4">
        <f>IF(BJ18="","",'1. závod'!BL18)</f>
      </c>
      <c r="BM18" s="53">
        <f t="shared" si="6"/>
      </c>
      <c r="BN18" s="73"/>
      <c r="BO18" s="17">
        <f>IF(ISNA(MATCH(CONCATENATE(BO$4,$A18),Divize!$W:$W,0)),"",INDEX(Divize!$C:$C,MATCH(CONCATENATE(BO$4,$A18),Divize!$W:$W,0),1))</f>
      </c>
      <c r="BP18" s="55"/>
      <c r="BQ18" s="4">
        <f>IF(BO18="","",'1. závod'!BQ18)</f>
      </c>
      <c r="BR18" s="53">
        <f t="shared" si="7"/>
      </c>
      <c r="BS18" s="73"/>
      <c r="BT18" s="17">
        <f>IF(ISNA(MATCH(CONCATENATE(BT$4,$A18),Divize!$W:$W,0)),"",INDEX(Divize!$C:$C,MATCH(CONCATENATE(BT$4,$A18),Divize!$W:$W,0),1))</f>
      </c>
      <c r="BU18" s="55"/>
      <c r="BV18" s="4">
        <f>IF(BT18="","",'1. závod'!BV18)</f>
      </c>
      <c r="BW18" s="53">
        <f t="shared" si="8"/>
      </c>
      <c r="BX18" s="73"/>
    </row>
    <row r="19" spans="1:76" s="10" customFormat="1" ht="34.5" customHeight="1">
      <c r="A19" s="5">
        <v>14</v>
      </c>
      <c r="B19" s="17">
        <f>IF(ISNA(MATCH(CONCATENATE(B$4,$A19),Divize!$W:$W,0)),"",INDEX(Divize!$C:$C,MATCH(CONCATENATE(B$4,$A19),Divize!$W:$W,0),1))</f>
      </c>
      <c r="C19" s="55"/>
      <c r="D19" s="4">
        <f>IF(B19="","",'1. závod'!D19)</f>
      </c>
      <c r="E19" s="53">
        <f t="shared" si="9"/>
      </c>
      <c r="F19" s="73"/>
      <c r="G19" s="17">
        <f>IF(ISNA(MATCH(CONCATENATE(G$4,$A19),Divize!$W:$W,0)),"",INDEX(Divize!$C:$C,MATCH(CONCATENATE(G$4,$A19),Divize!$W:$W,0),1))</f>
      </c>
      <c r="H19" s="55"/>
      <c r="I19" s="4">
        <f>IF(G19="","",'1. závod'!I19)</f>
      </c>
      <c r="J19" s="53">
        <f t="shared" si="10"/>
      </c>
      <c r="K19" s="73"/>
      <c r="L19" s="17">
        <f>IF(ISNA(MATCH(CONCATENATE(L$4,$A19),Divize!$W:$W,0)),"",INDEX(Divize!$C:$C,MATCH(CONCATENATE(L$4,$A19),Divize!$W:$W,0),1))</f>
      </c>
      <c r="M19" s="55"/>
      <c r="N19" s="4">
        <f>IF(L19="","",'1. závod'!N19)</f>
      </c>
      <c r="O19" s="53">
        <f t="shared" si="11"/>
      </c>
      <c r="P19" s="73"/>
      <c r="Q19" s="17">
        <f>IF(ISNA(MATCH(CONCATENATE(Q$4,$A19),Divize!$W:$W,0)),"",INDEX(Divize!$C:$C,MATCH(CONCATENATE(Q$4,$A19),Divize!$W:$W,0),1))</f>
      </c>
      <c r="R19" s="55"/>
      <c r="S19" s="4">
        <f>IF(Q19="","",'1. závod'!S19)</f>
      </c>
      <c r="T19" s="53">
        <f t="shared" si="12"/>
      </c>
      <c r="U19" s="73"/>
      <c r="V19" s="17">
        <f>IF(ISNA(MATCH(CONCATENATE(V$4,$A19),Divize!$W:$W,0)),"",INDEX(Divize!$C:$C,MATCH(CONCATENATE(V$4,$A19),Divize!$W:$W,0),1))</f>
      </c>
      <c r="W19" s="55"/>
      <c r="X19" s="4">
        <f>IF(V19="","",'1. závod'!X19)</f>
      </c>
      <c r="Y19" s="53">
        <f t="shared" si="13"/>
      </c>
      <c r="Z19" s="73"/>
      <c r="AA19" s="17">
        <f>IF(ISNA(MATCH(CONCATENATE(AA$4,$A19),Divize!$W:$W,0)),"",INDEX(Divize!$C:$C,MATCH(CONCATENATE(AA$4,$A19),Divize!$W:$W,0),1))</f>
      </c>
      <c r="AB19" s="55"/>
      <c r="AC19" s="4">
        <f>IF(AA19="","",'1. závod'!AC19)</f>
      </c>
      <c r="AD19" s="53">
        <f t="shared" si="14"/>
      </c>
      <c r="AE19" s="73"/>
      <c r="AF19" s="17">
        <f>IF(ISNA(MATCH(CONCATENATE(AF$4,$A19),Divize!$W:$W,0)),"",INDEX(Divize!$C:$C,MATCH(CONCATENATE(AF$4,$A19),Divize!$W:$W,0),1))</f>
      </c>
      <c r="AG19" s="55"/>
      <c r="AH19" s="4">
        <f>IF(AF19="","",'1. závod'!AH19)</f>
      </c>
      <c r="AI19" s="53">
        <f t="shared" si="0"/>
      </c>
      <c r="AJ19" s="73"/>
      <c r="AK19" s="17">
        <f>IF(ISNA(MATCH(CONCATENATE(AK$4,$A19),Divize!$W:$W,0)),"",INDEX(Divize!$C:$C,MATCH(CONCATENATE(AK$4,$A19),Divize!$W:$W,0),1))</f>
      </c>
      <c r="AL19" s="55"/>
      <c r="AM19" s="4">
        <f>IF(AK19="","",'1. závod'!AM19)</f>
      </c>
      <c r="AN19" s="53">
        <f t="shared" si="1"/>
      </c>
      <c r="AO19" s="73"/>
      <c r="AP19" s="17">
        <f>IF(ISNA(MATCH(CONCATENATE(AP$4,$A19),Divize!$W:$W,0)),"",INDEX(Divize!$C:$C,MATCH(CONCATENATE(AP$4,$A19),Divize!$W:$W,0),1))</f>
      </c>
      <c r="AQ19" s="55"/>
      <c r="AR19" s="4">
        <f>IF(AP19="","",'1. závod'!AR19)</f>
      </c>
      <c r="AS19" s="53">
        <f t="shared" si="2"/>
      </c>
      <c r="AT19" s="73"/>
      <c r="AU19" s="17">
        <f>IF(ISNA(MATCH(CONCATENATE(AU$4,$A19),Divize!$W:$W,0)),"",INDEX(Divize!$C:$C,MATCH(CONCATENATE(AU$4,$A19),Divize!$W:$W,0),1))</f>
      </c>
      <c r="AV19" s="55"/>
      <c r="AW19" s="4">
        <f>IF(AU19="","",'1. závod'!AW19)</f>
      </c>
      <c r="AX19" s="53">
        <f t="shared" si="3"/>
      </c>
      <c r="AY19" s="73"/>
      <c r="AZ19" s="17">
        <f>IF(ISNA(MATCH(CONCATENATE(AZ$4,$A19),Divize!$W:$W,0)),"",INDEX(Divize!$C:$C,MATCH(CONCATENATE(AZ$4,$A19),Divize!$W:$W,0),1))</f>
      </c>
      <c r="BA19" s="55"/>
      <c r="BB19" s="4">
        <f>IF(AZ19="","",'1. závod'!BB19)</f>
      </c>
      <c r="BC19" s="53">
        <f t="shared" si="4"/>
      </c>
      <c r="BD19" s="73"/>
      <c r="BE19" s="17">
        <f>IF(ISNA(MATCH(CONCATENATE(BE$4,$A19),Divize!$W:$W,0)),"",INDEX(Divize!$C:$C,MATCH(CONCATENATE(BE$4,$A19),Divize!$W:$W,0),1))</f>
      </c>
      <c r="BF19" s="55"/>
      <c r="BG19" s="4">
        <f>IF(BE19="","",'1. závod'!BG19)</f>
      </c>
      <c r="BH19" s="53">
        <f t="shared" si="5"/>
      </c>
      <c r="BI19" s="73"/>
      <c r="BJ19" s="17">
        <f>IF(ISNA(MATCH(CONCATENATE(BJ$4,$A19),Divize!$W:$W,0)),"",INDEX(Divize!$C:$C,MATCH(CONCATENATE(BJ$4,$A19),Divize!$W:$W,0),1))</f>
      </c>
      <c r="BK19" s="55"/>
      <c r="BL19" s="4">
        <f>IF(BJ19="","",'1. závod'!BL19)</f>
      </c>
      <c r="BM19" s="53">
        <f t="shared" si="6"/>
      </c>
      <c r="BN19" s="73"/>
      <c r="BO19" s="17">
        <f>IF(ISNA(MATCH(CONCATENATE(BO$4,$A19),Divize!$W:$W,0)),"",INDEX(Divize!$C:$C,MATCH(CONCATENATE(BO$4,$A19),Divize!$W:$W,0),1))</f>
      </c>
      <c r="BP19" s="55"/>
      <c r="BQ19" s="4">
        <f>IF(BO19="","",'1. závod'!BQ19)</f>
      </c>
      <c r="BR19" s="53">
        <f t="shared" si="7"/>
      </c>
      <c r="BS19" s="73"/>
      <c r="BT19" s="17">
        <f>IF(ISNA(MATCH(CONCATENATE(BT$4,$A19),Divize!$W:$W,0)),"",INDEX(Divize!$C:$C,MATCH(CONCATENATE(BT$4,$A19),Divize!$W:$W,0),1))</f>
      </c>
      <c r="BU19" s="55"/>
      <c r="BV19" s="4">
        <f>IF(BT19="","",'1. závod'!BV19)</f>
      </c>
      <c r="BW19" s="53">
        <f t="shared" si="8"/>
      </c>
      <c r="BX19" s="73"/>
    </row>
    <row r="20" spans="1:76" s="10" customFormat="1" ht="34.5" customHeight="1">
      <c r="A20" s="5">
        <v>15</v>
      </c>
      <c r="B20" s="17">
        <f>IF(ISNA(MATCH(CONCATENATE(B$4,$A20),Divize!$W:$W,0)),"",INDEX(Divize!$C:$C,MATCH(CONCATENATE(B$4,$A20),Divize!$W:$W,0),1))</f>
      </c>
      <c r="C20" s="55"/>
      <c r="D20" s="4">
        <f>IF(B20="","",'1. závod'!D20)</f>
      </c>
      <c r="E20" s="53">
        <f t="shared" si="9"/>
      </c>
      <c r="F20" s="73"/>
      <c r="G20" s="17">
        <f>IF(ISNA(MATCH(CONCATENATE(G$4,$A20),Divize!$W:$W,0)),"",INDEX(Divize!$C:$C,MATCH(CONCATENATE(G$4,$A20),Divize!$W:$W,0),1))</f>
      </c>
      <c r="H20" s="55"/>
      <c r="I20" s="4">
        <f>IF(G20="","",'1. závod'!I20)</f>
      </c>
      <c r="J20" s="53">
        <f t="shared" si="10"/>
      </c>
      <c r="K20" s="73"/>
      <c r="L20" s="17">
        <f>IF(ISNA(MATCH(CONCATENATE(L$4,$A20),Divize!$W:$W,0)),"",INDEX(Divize!$C:$C,MATCH(CONCATENATE(L$4,$A20),Divize!$W:$W,0),1))</f>
      </c>
      <c r="M20" s="55"/>
      <c r="N20" s="4">
        <f>IF(L20="","",'1. závod'!N20)</f>
      </c>
      <c r="O20" s="53">
        <f t="shared" si="11"/>
      </c>
      <c r="P20" s="73"/>
      <c r="Q20" s="17">
        <f>IF(ISNA(MATCH(CONCATENATE(Q$4,$A20),Divize!$W:$W,0)),"",INDEX(Divize!$C:$C,MATCH(CONCATENATE(Q$4,$A20),Divize!$W:$W,0),1))</f>
      </c>
      <c r="R20" s="55"/>
      <c r="S20" s="4">
        <f>IF(Q20="","",'1. závod'!S20)</f>
      </c>
      <c r="T20" s="53">
        <f t="shared" si="12"/>
      </c>
      <c r="U20" s="73"/>
      <c r="V20" s="17">
        <f>IF(ISNA(MATCH(CONCATENATE(V$4,$A20),Divize!$W:$W,0)),"",INDEX(Divize!$C:$C,MATCH(CONCATENATE(V$4,$A20),Divize!$W:$W,0),1))</f>
      </c>
      <c r="W20" s="55"/>
      <c r="X20" s="4">
        <f>IF(V20="","",'1. závod'!X20)</f>
      </c>
      <c r="Y20" s="53">
        <f t="shared" si="13"/>
      </c>
      <c r="Z20" s="73"/>
      <c r="AA20" s="17">
        <f>IF(ISNA(MATCH(CONCATENATE(AA$4,$A20),Divize!$W:$W,0)),"",INDEX(Divize!$C:$C,MATCH(CONCATENATE(AA$4,$A20),Divize!$W:$W,0),1))</f>
      </c>
      <c r="AB20" s="55"/>
      <c r="AC20" s="4">
        <f>IF(AA20="","",'1. závod'!AC20)</f>
      </c>
      <c r="AD20" s="53">
        <f t="shared" si="14"/>
      </c>
      <c r="AE20" s="73"/>
      <c r="AF20" s="17">
        <f>IF(ISNA(MATCH(CONCATENATE(AF$4,$A20),Divize!$W:$W,0)),"",INDEX(Divize!$C:$C,MATCH(CONCATENATE(AF$4,$A20),Divize!$W:$W,0),1))</f>
      </c>
      <c r="AG20" s="55"/>
      <c r="AH20" s="4">
        <f>IF(AF20="","",'1. závod'!AH20)</f>
      </c>
      <c r="AI20" s="53">
        <f t="shared" si="0"/>
      </c>
      <c r="AJ20" s="73"/>
      <c r="AK20" s="17">
        <f>IF(ISNA(MATCH(CONCATENATE(AK$4,$A20),Divize!$W:$W,0)),"",INDEX(Divize!$C:$C,MATCH(CONCATENATE(AK$4,$A20),Divize!$W:$W,0),1))</f>
      </c>
      <c r="AL20" s="55"/>
      <c r="AM20" s="4">
        <f>IF(AK20="","",'1. závod'!AM20)</f>
      </c>
      <c r="AN20" s="53">
        <f t="shared" si="1"/>
      </c>
      <c r="AO20" s="73"/>
      <c r="AP20" s="17">
        <f>IF(ISNA(MATCH(CONCATENATE(AP$4,$A20),Divize!$W:$W,0)),"",INDEX(Divize!$C:$C,MATCH(CONCATENATE(AP$4,$A20),Divize!$W:$W,0),1))</f>
      </c>
      <c r="AQ20" s="55"/>
      <c r="AR20" s="4">
        <f>IF(AP20="","",'1. závod'!AR20)</f>
      </c>
      <c r="AS20" s="53">
        <f t="shared" si="2"/>
      </c>
      <c r="AT20" s="73"/>
      <c r="AU20" s="17">
        <f>IF(ISNA(MATCH(CONCATENATE(AU$4,$A20),Divize!$W:$W,0)),"",INDEX(Divize!$C:$C,MATCH(CONCATENATE(AU$4,$A20),Divize!$W:$W,0),1))</f>
      </c>
      <c r="AV20" s="55"/>
      <c r="AW20" s="4">
        <f>IF(AU20="","",'1. závod'!AW20)</f>
      </c>
      <c r="AX20" s="53">
        <f t="shared" si="3"/>
      </c>
      <c r="AY20" s="73"/>
      <c r="AZ20" s="17">
        <f>IF(ISNA(MATCH(CONCATENATE(AZ$4,$A20),Divize!$W:$W,0)),"",INDEX(Divize!$C:$C,MATCH(CONCATENATE(AZ$4,$A20),Divize!$W:$W,0),1))</f>
      </c>
      <c r="BA20" s="55"/>
      <c r="BB20" s="4">
        <f>IF(AZ20="","",'1. závod'!BB20)</f>
      </c>
      <c r="BC20" s="53">
        <f t="shared" si="4"/>
      </c>
      <c r="BD20" s="73"/>
      <c r="BE20" s="17">
        <f>IF(ISNA(MATCH(CONCATENATE(BE$4,$A20),Divize!$W:$W,0)),"",INDEX(Divize!$C:$C,MATCH(CONCATENATE(BE$4,$A20),Divize!$W:$W,0),1))</f>
      </c>
      <c r="BF20" s="55"/>
      <c r="BG20" s="4">
        <f>IF(BE20="","",'1. závod'!BG20)</f>
      </c>
      <c r="BH20" s="53">
        <f t="shared" si="5"/>
      </c>
      <c r="BI20" s="73"/>
      <c r="BJ20" s="17">
        <f>IF(ISNA(MATCH(CONCATENATE(BJ$4,$A20),Divize!$W:$W,0)),"",INDEX(Divize!$C:$C,MATCH(CONCATENATE(BJ$4,$A20),Divize!$W:$W,0),1))</f>
      </c>
      <c r="BK20" s="55"/>
      <c r="BL20" s="4">
        <f>IF(BJ20="","",'1. závod'!BL20)</f>
      </c>
      <c r="BM20" s="53">
        <f t="shared" si="6"/>
      </c>
      <c r="BN20" s="73"/>
      <c r="BO20" s="17">
        <f>IF(ISNA(MATCH(CONCATENATE(BO$4,$A20),Divize!$W:$W,0)),"",INDEX(Divize!$C:$C,MATCH(CONCATENATE(BO$4,$A20),Divize!$W:$W,0),1))</f>
      </c>
      <c r="BP20" s="55"/>
      <c r="BQ20" s="4">
        <f>IF(BO20="","",'1. závod'!BQ20)</f>
      </c>
      <c r="BR20" s="53">
        <f t="shared" si="7"/>
      </c>
      <c r="BS20" s="73"/>
      <c r="BT20" s="17">
        <f>IF(ISNA(MATCH(CONCATENATE(BT$4,$A20),Divize!$W:$W,0)),"",INDEX(Divize!$C:$C,MATCH(CONCATENATE(BT$4,$A20),Divize!$W:$W,0),1))</f>
      </c>
      <c r="BU20" s="55"/>
      <c r="BV20" s="4">
        <f>IF(BT20="","",'1. závod'!BV20)</f>
      </c>
      <c r="BW20" s="53">
        <f t="shared" si="8"/>
      </c>
      <c r="BX20" s="73"/>
    </row>
    <row r="21" spans="1:76" s="10" customFormat="1" ht="34.5" customHeight="1">
      <c r="A21" s="5">
        <v>16</v>
      </c>
      <c r="B21" s="17">
        <f>IF(ISNA(MATCH(CONCATENATE(B$4,$A21),Divize!$W:$W,0)),"",INDEX(Divize!$C:$C,MATCH(CONCATENATE(B$4,$A21),Divize!$W:$W,0),1))</f>
      </c>
      <c r="C21" s="55"/>
      <c r="D21" s="4">
        <f>IF(B21="","",'1. závod'!D21)</f>
      </c>
      <c r="E21" s="53">
        <f t="shared" si="9"/>
      </c>
      <c r="F21" s="73"/>
      <c r="G21" s="17">
        <f>IF(ISNA(MATCH(CONCATENATE(G$4,$A21),Divize!$W:$W,0)),"",INDEX(Divize!$C:$C,MATCH(CONCATENATE(G$4,$A21),Divize!$W:$W,0),1))</f>
      </c>
      <c r="H21" s="55"/>
      <c r="I21" s="4">
        <f>IF(G21="","",'1. závod'!I21)</f>
      </c>
      <c r="J21" s="53">
        <f t="shared" si="10"/>
      </c>
      <c r="K21" s="73"/>
      <c r="L21" s="17">
        <f>IF(ISNA(MATCH(CONCATENATE(L$4,$A21),Divize!$W:$W,0)),"",INDEX(Divize!$C:$C,MATCH(CONCATENATE(L$4,$A21),Divize!$W:$W,0),1))</f>
      </c>
      <c r="M21" s="55"/>
      <c r="N21" s="4">
        <f>IF(L21="","",'1. závod'!N21)</f>
      </c>
      <c r="O21" s="53">
        <f t="shared" si="11"/>
      </c>
      <c r="P21" s="73"/>
      <c r="Q21" s="17">
        <f>IF(ISNA(MATCH(CONCATENATE(Q$4,$A21),Divize!$W:$W,0)),"",INDEX(Divize!$C:$C,MATCH(CONCATENATE(Q$4,$A21),Divize!$W:$W,0),1))</f>
      </c>
      <c r="R21" s="55"/>
      <c r="S21" s="4">
        <f>IF(Q21="","",'1. závod'!S21)</f>
      </c>
      <c r="T21" s="53">
        <f t="shared" si="12"/>
      </c>
      <c r="U21" s="73"/>
      <c r="V21" s="17">
        <f>IF(ISNA(MATCH(CONCATENATE(V$4,$A21),Divize!$W:$W,0)),"",INDEX(Divize!$C:$C,MATCH(CONCATENATE(V$4,$A21),Divize!$W:$W,0),1))</f>
      </c>
      <c r="W21" s="55"/>
      <c r="X21" s="4">
        <f>IF(V21="","",'1. závod'!X21)</f>
      </c>
      <c r="Y21" s="53">
        <f t="shared" si="13"/>
      </c>
      <c r="Z21" s="73"/>
      <c r="AA21" s="17">
        <f>IF(ISNA(MATCH(CONCATENATE(AA$4,$A21),Divize!$W:$W,0)),"",INDEX(Divize!$C:$C,MATCH(CONCATENATE(AA$4,$A21),Divize!$W:$W,0),1))</f>
      </c>
      <c r="AB21" s="55"/>
      <c r="AC21" s="4">
        <f>IF(AA21="","",'1. závod'!AC21)</f>
      </c>
      <c r="AD21" s="53">
        <f t="shared" si="14"/>
      </c>
      <c r="AE21" s="73"/>
      <c r="AF21" s="17">
        <f>IF(ISNA(MATCH(CONCATENATE(AF$4,$A21),Divize!$W:$W,0)),"",INDEX(Divize!$C:$C,MATCH(CONCATENATE(AF$4,$A21),Divize!$W:$W,0),1))</f>
      </c>
      <c r="AG21" s="55"/>
      <c r="AH21" s="4">
        <f>IF(AF21="","",'1. závod'!AH21)</f>
      </c>
      <c r="AI21" s="53">
        <f t="shared" si="0"/>
      </c>
      <c r="AJ21" s="73"/>
      <c r="AK21" s="17">
        <f>IF(ISNA(MATCH(CONCATENATE(AK$4,$A21),Divize!$W:$W,0)),"",INDEX(Divize!$C:$C,MATCH(CONCATENATE(AK$4,$A21),Divize!$W:$W,0),1))</f>
      </c>
      <c r="AL21" s="55"/>
      <c r="AM21" s="4">
        <f>IF(AK21="","",'1. závod'!AM21)</f>
      </c>
      <c r="AN21" s="53">
        <f t="shared" si="1"/>
      </c>
      <c r="AO21" s="73"/>
      <c r="AP21" s="17">
        <f>IF(ISNA(MATCH(CONCATENATE(AP$4,$A21),Divize!$W:$W,0)),"",INDEX(Divize!$C:$C,MATCH(CONCATENATE(AP$4,$A21),Divize!$W:$W,0),1))</f>
      </c>
      <c r="AQ21" s="55"/>
      <c r="AR21" s="4">
        <f>IF(AP21="","",'1. závod'!AR21)</f>
      </c>
      <c r="AS21" s="53">
        <f t="shared" si="2"/>
      </c>
      <c r="AT21" s="73"/>
      <c r="AU21" s="17">
        <f>IF(ISNA(MATCH(CONCATENATE(AU$4,$A21),Divize!$W:$W,0)),"",INDEX(Divize!$C:$C,MATCH(CONCATENATE(AU$4,$A21),Divize!$W:$W,0),1))</f>
      </c>
      <c r="AV21" s="55"/>
      <c r="AW21" s="4">
        <f>IF(AU21="","",'1. závod'!AW21)</f>
      </c>
      <c r="AX21" s="53">
        <f t="shared" si="3"/>
      </c>
      <c r="AY21" s="73"/>
      <c r="AZ21" s="17">
        <f>IF(ISNA(MATCH(CONCATENATE(AZ$4,$A21),Divize!$W:$W,0)),"",INDEX(Divize!$C:$C,MATCH(CONCATENATE(AZ$4,$A21),Divize!$W:$W,0),1))</f>
      </c>
      <c r="BA21" s="55"/>
      <c r="BB21" s="4">
        <f>IF(AZ21="","",'1. závod'!BB21)</f>
      </c>
      <c r="BC21" s="53">
        <f t="shared" si="4"/>
      </c>
      <c r="BD21" s="73"/>
      <c r="BE21" s="17">
        <f>IF(ISNA(MATCH(CONCATENATE(BE$4,$A21),Divize!$W:$W,0)),"",INDEX(Divize!$C:$C,MATCH(CONCATENATE(BE$4,$A21),Divize!$W:$W,0),1))</f>
      </c>
      <c r="BF21" s="55"/>
      <c r="BG21" s="4">
        <f>IF(BE21="","",'1. závod'!BG21)</f>
      </c>
      <c r="BH21" s="53">
        <f t="shared" si="5"/>
      </c>
      <c r="BI21" s="73"/>
      <c r="BJ21" s="17">
        <f>IF(ISNA(MATCH(CONCATENATE(BJ$4,$A21),Divize!$W:$W,0)),"",INDEX(Divize!$C:$C,MATCH(CONCATENATE(BJ$4,$A21),Divize!$W:$W,0),1))</f>
      </c>
      <c r="BK21" s="55"/>
      <c r="BL21" s="4">
        <f>IF(BJ21="","",'1. závod'!BL21)</f>
      </c>
      <c r="BM21" s="53">
        <f t="shared" si="6"/>
      </c>
      <c r="BN21" s="73"/>
      <c r="BO21" s="17">
        <f>IF(ISNA(MATCH(CONCATENATE(BO$4,$A21),Divize!$W:$W,0)),"",INDEX(Divize!$C:$C,MATCH(CONCATENATE(BO$4,$A21),Divize!$W:$W,0),1))</f>
      </c>
      <c r="BP21" s="55"/>
      <c r="BQ21" s="4">
        <f>IF(BO21="","",'1. závod'!BQ21)</f>
      </c>
      <c r="BR21" s="53">
        <f t="shared" si="7"/>
      </c>
      <c r="BS21" s="73"/>
      <c r="BT21" s="17">
        <f>IF(ISNA(MATCH(CONCATENATE(BT$4,$A21),Divize!$W:$W,0)),"",INDEX(Divize!$C:$C,MATCH(CONCATENATE(BT$4,$A21),Divize!$W:$W,0),1))</f>
      </c>
      <c r="BU21" s="55"/>
      <c r="BV21" s="4">
        <f>IF(BT21="","",'1. závod'!BV21)</f>
      </c>
      <c r="BW21" s="53">
        <f t="shared" si="8"/>
      </c>
      <c r="BX21" s="73"/>
    </row>
    <row r="22" spans="1:76" s="10" customFormat="1" ht="34.5" customHeight="1">
      <c r="A22" s="5">
        <v>17</v>
      </c>
      <c r="B22" s="17">
        <f>IF(ISNA(MATCH(CONCATENATE(B$4,$A22),Divize!$W:$W,0)),"",INDEX(Divize!$C:$C,MATCH(CONCATENATE(B$4,$A22),Divize!$W:$W,0),1))</f>
      </c>
      <c r="C22" s="55"/>
      <c r="D22" s="4">
        <f>IF(B22="","",'1. závod'!D22)</f>
      </c>
      <c r="E22" s="53">
        <f t="shared" si="9"/>
      </c>
      <c r="F22" s="73"/>
      <c r="G22" s="17">
        <f>IF(ISNA(MATCH(CONCATENATE(G$4,$A22),Divize!$W:$W,0)),"",INDEX(Divize!$C:$C,MATCH(CONCATENATE(G$4,$A22),Divize!$W:$W,0),1))</f>
      </c>
      <c r="H22" s="55"/>
      <c r="I22" s="4">
        <f>IF(G22="","",'1. závod'!I22)</f>
      </c>
      <c r="J22" s="53">
        <f t="shared" si="10"/>
      </c>
      <c r="K22" s="73"/>
      <c r="L22" s="17">
        <f>IF(ISNA(MATCH(CONCATENATE(L$4,$A22),Divize!$W:$W,0)),"",INDEX(Divize!$C:$C,MATCH(CONCATENATE(L$4,$A22),Divize!$W:$W,0),1))</f>
      </c>
      <c r="M22" s="55"/>
      <c r="N22" s="4">
        <f>IF(L22="","",'1. závod'!N22)</f>
      </c>
      <c r="O22" s="53">
        <f t="shared" si="11"/>
      </c>
      <c r="P22" s="73"/>
      <c r="Q22" s="17">
        <f>IF(ISNA(MATCH(CONCATENATE(Q$4,$A22),Divize!$W:$W,0)),"",INDEX(Divize!$C:$C,MATCH(CONCATENATE(Q$4,$A22),Divize!$W:$W,0),1))</f>
      </c>
      <c r="R22" s="55"/>
      <c r="S22" s="4">
        <f>IF(Q22="","",'1. závod'!S22)</f>
      </c>
      <c r="T22" s="53">
        <f t="shared" si="12"/>
      </c>
      <c r="U22" s="73"/>
      <c r="V22" s="17">
        <f>IF(ISNA(MATCH(CONCATENATE(V$4,$A22),Divize!$W:$W,0)),"",INDEX(Divize!$C:$C,MATCH(CONCATENATE(V$4,$A22),Divize!$W:$W,0),1))</f>
      </c>
      <c r="W22" s="55"/>
      <c r="X22" s="4">
        <f>IF(V22="","",'1. závod'!X22)</f>
      </c>
      <c r="Y22" s="53">
        <f t="shared" si="13"/>
      </c>
      <c r="Z22" s="73"/>
      <c r="AA22" s="17">
        <f>IF(ISNA(MATCH(CONCATENATE(AA$4,$A22),Divize!$W:$W,0)),"",INDEX(Divize!$C:$C,MATCH(CONCATENATE(AA$4,$A22),Divize!$W:$W,0),1))</f>
      </c>
      <c r="AB22" s="55"/>
      <c r="AC22" s="4">
        <f>IF(AA22="","",'1. závod'!AC22)</f>
      </c>
      <c r="AD22" s="53">
        <f t="shared" si="14"/>
      </c>
      <c r="AE22" s="73"/>
      <c r="AF22" s="17">
        <f>IF(ISNA(MATCH(CONCATENATE(AF$4,$A22),Divize!$W:$W,0)),"",INDEX(Divize!$C:$C,MATCH(CONCATENATE(AF$4,$A22),Divize!$W:$W,0),1))</f>
      </c>
      <c r="AG22" s="55"/>
      <c r="AH22" s="4">
        <f>IF(AF22="","",'1. závod'!AH22)</f>
      </c>
      <c r="AI22" s="53">
        <f t="shared" si="0"/>
      </c>
      <c r="AJ22" s="73"/>
      <c r="AK22" s="17">
        <f>IF(ISNA(MATCH(CONCATENATE(AK$4,$A22),Divize!$W:$W,0)),"",INDEX(Divize!$C:$C,MATCH(CONCATENATE(AK$4,$A22),Divize!$W:$W,0),1))</f>
      </c>
      <c r="AL22" s="55"/>
      <c r="AM22" s="4">
        <f>IF(AK22="","",'1. závod'!AM22)</f>
      </c>
      <c r="AN22" s="53">
        <f t="shared" si="1"/>
      </c>
      <c r="AO22" s="73"/>
      <c r="AP22" s="17">
        <f>IF(ISNA(MATCH(CONCATENATE(AP$4,$A22),Divize!$W:$W,0)),"",INDEX(Divize!$C:$C,MATCH(CONCATENATE(AP$4,$A22),Divize!$W:$W,0),1))</f>
      </c>
      <c r="AQ22" s="55"/>
      <c r="AR22" s="4">
        <f>IF(AP22="","",'1. závod'!AR22)</f>
      </c>
      <c r="AS22" s="53">
        <f t="shared" si="2"/>
      </c>
      <c r="AT22" s="73"/>
      <c r="AU22" s="17">
        <f>IF(ISNA(MATCH(CONCATENATE(AU$4,$A22),Divize!$W:$W,0)),"",INDEX(Divize!$C:$C,MATCH(CONCATENATE(AU$4,$A22),Divize!$W:$W,0),1))</f>
      </c>
      <c r="AV22" s="55"/>
      <c r="AW22" s="4">
        <f>IF(AU22="","",'1. závod'!AW22)</f>
      </c>
      <c r="AX22" s="53">
        <f t="shared" si="3"/>
      </c>
      <c r="AY22" s="73"/>
      <c r="AZ22" s="17">
        <f>IF(ISNA(MATCH(CONCATENATE(AZ$4,$A22),Divize!$W:$W,0)),"",INDEX(Divize!$C:$C,MATCH(CONCATENATE(AZ$4,$A22),Divize!$W:$W,0),1))</f>
      </c>
      <c r="BA22" s="55"/>
      <c r="BB22" s="4">
        <f>IF(AZ22="","",'1. závod'!BB22)</f>
      </c>
      <c r="BC22" s="53">
        <f t="shared" si="4"/>
      </c>
      <c r="BD22" s="73"/>
      <c r="BE22" s="17">
        <f>IF(ISNA(MATCH(CONCATENATE(BE$4,$A22),Divize!$W:$W,0)),"",INDEX(Divize!$C:$C,MATCH(CONCATENATE(BE$4,$A22),Divize!$W:$W,0),1))</f>
      </c>
      <c r="BF22" s="55"/>
      <c r="BG22" s="4">
        <f>IF(BE22="","",'1. závod'!BG22)</f>
      </c>
      <c r="BH22" s="53">
        <f t="shared" si="5"/>
      </c>
      <c r="BI22" s="73"/>
      <c r="BJ22" s="17">
        <f>IF(ISNA(MATCH(CONCATENATE(BJ$4,$A22),Divize!$W:$W,0)),"",INDEX(Divize!$C:$C,MATCH(CONCATENATE(BJ$4,$A22),Divize!$W:$W,0),1))</f>
      </c>
      <c r="BK22" s="55"/>
      <c r="BL22" s="4">
        <f>IF(BJ22="","",'1. závod'!BL22)</f>
      </c>
      <c r="BM22" s="53">
        <f t="shared" si="6"/>
      </c>
      <c r="BN22" s="73"/>
      <c r="BO22" s="17">
        <f>IF(ISNA(MATCH(CONCATENATE(BO$4,$A22),Divize!$W:$W,0)),"",INDEX(Divize!$C:$C,MATCH(CONCATENATE(BO$4,$A22),Divize!$W:$W,0),1))</f>
      </c>
      <c r="BP22" s="55"/>
      <c r="BQ22" s="4">
        <f>IF(BO22="","",'1. závod'!BQ22)</f>
      </c>
      <c r="BR22" s="53">
        <f t="shared" si="7"/>
      </c>
      <c r="BS22" s="73"/>
      <c r="BT22" s="17">
        <f>IF(ISNA(MATCH(CONCATENATE(BT$4,$A22),Divize!$W:$W,0)),"",INDEX(Divize!$C:$C,MATCH(CONCATENATE(BT$4,$A22),Divize!$W:$W,0),1))</f>
      </c>
      <c r="BU22" s="55"/>
      <c r="BV22" s="4">
        <f>IF(BT22="","",'1. závod'!BV22)</f>
      </c>
      <c r="BW22" s="53">
        <f t="shared" si="8"/>
      </c>
      <c r="BX22" s="73"/>
    </row>
    <row r="23" spans="1:76" s="10" customFormat="1" ht="34.5" customHeight="1">
      <c r="A23" s="5">
        <v>18</v>
      </c>
      <c r="B23" s="17">
        <f>IF(ISNA(MATCH(CONCATENATE(B$4,$A23),Divize!$W:$W,0)),"",INDEX(Divize!$C:$C,MATCH(CONCATENATE(B$4,$A23),Divize!$W:$W,0),1))</f>
      </c>
      <c r="C23" s="55"/>
      <c r="D23" s="4">
        <f>IF(B23="","",'1. závod'!D23)</f>
      </c>
      <c r="E23" s="53">
        <f t="shared" si="9"/>
      </c>
      <c r="F23" s="73"/>
      <c r="G23" s="17">
        <f>IF(ISNA(MATCH(CONCATENATE(G$4,$A23),Divize!$W:$W,0)),"",INDEX(Divize!$C:$C,MATCH(CONCATENATE(G$4,$A23),Divize!$W:$W,0),1))</f>
      </c>
      <c r="H23" s="55"/>
      <c r="I23" s="4">
        <f>IF(G23="","",'1. závod'!I23)</f>
      </c>
      <c r="J23" s="53">
        <f t="shared" si="10"/>
      </c>
      <c r="K23" s="73"/>
      <c r="L23" s="17">
        <f>IF(ISNA(MATCH(CONCATENATE(L$4,$A23),Divize!$W:$W,0)),"",INDEX(Divize!$C:$C,MATCH(CONCATENATE(L$4,$A23),Divize!$W:$W,0),1))</f>
      </c>
      <c r="M23" s="55"/>
      <c r="N23" s="4">
        <f>IF(L23="","",'1. závod'!N23)</f>
      </c>
      <c r="O23" s="53">
        <f t="shared" si="11"/>
      </c>
      <c r="P23" s="73"/>
      <c r="Q23" s="17">
        <f>IF(ISNA(MATCH(CONCATENATE(Q$4,$A23),Divize!$W:$W,0)),"",INDEX(Divize!$C:$C,MATCH(CONCATENATE(Q$4,$A23),Divize!$W:$W,0),1))</f>
      </c>
      <c r="R23" s="55"/>
      <c r="S23" s="4">
        <f>IF(Q23="","",'1. závod'!S23)</f>
      </c>
      <c r="T23" s="53">
        <f t="shared" si="12"/>
      </c>
      <c r="U23" s="73"/>
      <c r="V23" s="17">
        <f>IF(ISNA(MATCH(CONCATENATE(V$4,$A23),Divize!$W:$W,0)),"",INDEX(Divize!$C:$C,MATCH(CONCATENATE(V$4,$A23),Divize!$W:$W,0),1))</f>
      </c>
      <c r="W23" s="55"/>
      <c r="X23" s="4">
        <f>IF(V23="","",'1. závod'!X23)</f>
      </c>
      <c r="Y23" s="53">
        <f t="shared" si="13"/>
      </c>
      <c r="Z23" s="73"/>
      <c r="AA23" s="17">
        <f>IF(ISNA(MATCH(CONCATENATE(AA$4,$A23),Divize!$W:$W,0)),"",INDEX(Divize!$C:$C,MATCH(CONCATENATE(AA$4,$A23),Divize!$W:$W,0),1))</f>
      </c>
      <c r="AB23" s="55"/>
      <c r="AC23" s="4">
        <f>IF(AA23="","",'1. závod'!AC23)</f>
      </c>
      <c r="AD23" s="53">
        <f t="shared" si="14"/>
      </c>
      <c r="AE23" s="73"/>
      <c r="AF23" s="17">
        <f>IF(ISNA(MATCH(CONCATENATE(AF$4,$A23),Divize!$W:$W,0)),"",INDEX(Divize!$C:$C,MATCH(CONCATENATE(AF$4,$A23),Divize!$W:$W,0),1))</f>
      </c>
      <c r="AG23" s="55"/>
      <c r="AH23" s="4">
        <f>IF(AF23="","",'1. závod'!AH23)</f>
      </c>
      <c r="AI23" s="53">
        <f t="shared" si="0"/>
      </c>
      <c r="AJ23" s="73"/>
      <c r="AK23" s="17">
        <f>IF(ISNA(MATCH(CONCATENATE(AK$4,$A23),Divize!$W:$W,0)),"",INDEX(Divize!$C:$C,MATCH(CONCATENATE(AK$4,$A23),Divize!$W:$W,0),1))</f>
      </c>
      <c r="AL23" s="55"/>
      <c r="AM23" s="4">
        <f>IF(AK23="","",'1. závod'!AM23)</f>
      </c>
      <c r="AN23" s="53">
        <f t="shared" si="1"/>
      </c>
      <c r="AO23" s="73"/>
      <c r="AP23" s="17">
        <f>IF(ISNA(MATCH(CONCATENATE(AP$4,$A23),Divize!$W:$W,0)),"",INDEX(Divize!$C:$C,MATCH(CONCATENATE(AP$4,$A23),Divize!$W:$W,0),1))</f>
      </c>
      <c r="AQ23" s="55"/>
      <c r="AR23" s="4">
        <f>IF(AP23="","",'1. závod'!AR23)</f>
      </c>
      <c r="AS23" s="53">
        <f t="shared" si="2"/>
      </c>
      <c r="AT23" s="73"/>
      <c r="AU23" s="17">
        <f>IF(ISNA(MATCH(CONCATENATE(AU$4,$A23),Divize!$W:$W,0)),"",INDEX(Divize!$C:$C,MATCH(CONCATENATE(AU$4,$A23),Divize!$W:$W,0),1))</f>
      </c>
      <c r="AV23" s="55"/>
      <c r="AW23" s="4">
        <f>IF(AU23="","",'1. závod'!AW23)</f>
      </c>
      <c r="AX23" s="53">
        <f t="shared" si="3"/>
      </c>
      <c r="AY23" s="73"/>
      <c r="AZ23" s="17">
        <f>IF(ISNA(MATCH(CONCATENATE(AZ$4,$A23),Divize!$W:$W,0)),"",INDEX(Divize!$C:$C,MATCH(CONCATENATE(AZ$4,$A23),Divize!$W:$W,0),1))</f>
      </c>
      <c r="BA23" s="55"/>
      <c r="BB23" s="4">
        <f>IF(AZ23="","",'1. závod'!BB23)</f>
      </c>
      <c r="BC23" s="53">
        <f t="shared" si="4"/>
      </c>
      <c r="BD23" s="73"/>
      <c r="BE23" s="17">
        <f>IF(ISNA(MATCH(CONCATENATE(BE$4,$A23),Divize!$W:$W,0)),"",INDEX(Divize!$C:$C,MATCH(CONCATENATE(BE$4,$A23),Divize!$W:$W,0),1))</f>
      </c>
      <c r="BF23" s="55"/>
      <c r="BG23" s="4">
        <f>IF(BE23="","",'1. závod'!BG23)</f>
      </c>
      <c r="BH23" s="53">
        <f t="shared" si="5"/>
      </c>
      <c r="BI23" s="73"/>
      <c r="BJ23" s="17">
        <f>IF(ISNA(MATCH(CONCATENATE(BJ$4,$A23),Divize!$W:$W,0)),"",INDEX(Divize!$C:$C,MATCH(CONCATENATE(BJ$4,$A23),Divize!$W:$W,0),1))</f>
      </c>
      <c r="BK23" s="55"/>
      <c r="BL23" s="4">
        <f>IF(BJ23="","",'1. závod'!BL23)</f>
      </c>
      <c r="BM23" s="53">
        <f t="shared" si="6"/>
      </c>
      <c r="BN23" s="73"/>
      <c r="BO23" s="17">
        <f>IF(ISNA(MATCH(CONCATENATE(BO$4,$A23),Divize!$W:$W,0)),"",INDEX(Divize!$C:$C,MATCH(CONCATENATE(BO$4,$A23),Divize!$W:$W,0),1))</f>
      </c>
      <c r="BP23" s="55"/>
      <c r="BQ23" s="4">
        <f>IF(BO23="","",'1. závod'!BQ23)</f>
      </c>
      <c r="BR23" s="53">
        <f t="shared" si="7"/>
      </c>
      <c r="BS23" s="73"/>
      <c r="BT23" s="17">
        <f>IF(ISNA(MATCH(CONCATENATE(BT$4,$A23),Divize!$W:$W,0)),"",INDEX(Divize!$C:$C,MATCH(CONCATENATE(BT$4,$A23),Divize!$W:$W,0),1))</f>
      </c>
      <c r="BU23" s="55"/>
      <c r="BV23" s="4">
        <f>IF(BT23="","",'1. závod'!BV23)</f>
      </c>
      <c r="BW23" s="53">
        <f t="shared" si="8"/>
      </c>
      <c r="BX23" s="73"/>
    </row>
    <row r="24" spans="1:76" s="10" customFormat="1" ht="34.5" customHeight="1">
      <c r="A24" s="5">
        <v>19</v>
      </c>
      <c r="B24" s="17">
        <f>IF(ISNA(MATCH(CONCATENATE(B$4,$A24),Divize!$W:$W,0)),"",INDEX(Divize!$C:$C,MATCH(CONCATENATE(B$4,$A24),Divize!$W:$W,0),1))</f>
      </c>
      <c r="C24" s="55"/>
      <c r="D24" s="4">
        <f>IF(B24="","",'1. závod'!D24)</f>
      </c>
      <c r="E24" s="53">
        <f t="shared" si="9"/>
      </c>
      <c r="F24" s="73"/>
      <c r="G24" s="17">
        <f>IF(ISNA(MATCH(CONCATENATE(G$4,$A24),Divize!$W:$W,0)),"",INDEX(Divize!$C:$C,MATCH(CONCATENATE(G$4,$A24),Divize!$W:$W,0),1))</f>
      </c>
      <c r="H24" s="55"/>
      <c r="I24" s="4">
        <f>IF(G24="","",'1. závod'!I24)</f>
      </c>
      <c r="J24" s="53">
        <f t="shared" si="10"/>
      </c>
      <c r="K24" s="73"/>
      <c r="L24" s="17">
        <f>IF(ISNA(MATCH(CONCATENATE(L$4,$A24),Divize!$W:$W,0)),"",INDEX(Divize!$C:$C,MATCH(CONCATENATE(L$4,$A24),Divize!$W:$W,0),1))</f>
      </c>
      <c r="M24" s="55"/>
      <c r="N24" s="4">
        <f>IF(L24="","",'1. závod'!N24)</f>
      </c>
      <c r="O24" s="53">
        <f t="shared" si="11"/>
      </c>
      <c r="P24" s="73"/>
      <c r="Q24" s="17">
        <f>IF(ISNA(MATCH(CONCATENATE(Q$4,$A24),Divize!$W:$W,0)),"",INDEX(Divize!$C:$C,MATCH(CONCATENATE(Q$4,$A24),Divize!$W:$W,0),1))</f>
      </c>
      <c r="R24" s="55"/>
      <c r="S24" s="4">
        <f>IF(Q24="","",'1. závod'!S24)</f>
      </c>
      <c r="T24" s="53">
        <f t="shared" si="12"/>
      </c>
      <c r="U24" s="73"/>
      <c r="V24" s="17">
        <f>IF(ISNA(MATCH(CONCATENATE(V$4,$A24),Divize!$W:$W,0)),"",INDEX(Divize!$C:$C,MATCH(CONCATENATE(V$4,$A24),Divize!$W:$W,0),1))</f>
      </c>
      <c r="W24" s="55"/>
      <c r="X24" s="4">
        <f>IF(V24="","",'1. závod'!X24)</f>
      </c>
      <c r="Y24" s="53">
        <f t="shared" si="13"/>
      </c>
      <c r="Z24" s="73"/>
      <c r="AA24" s="17">
        <f>IF(ISNA(MATCH(CONCATENATE(AA$4,$A24),Divize!$W:$W,0)),"",INDEX(Divize!$C:$C,MATCH(CONCATENATE(AA$4,$A24),Divize!$W:$W,0),1))</f>
      </c>
      <c r="AB24" s="55"/>
      <c r="AC24" s="4">
        <f>IF(AA24="","",'1. závod'!AC24)</f>
      </c>
      <c r="AD24" s="53">
        <f t="shared" si="14"/>
      </c>
      <c r="AE24" s="73"/>
      <c r="AF24" s="17">
        <f>IF(ISNA(MATCH(CONCATENATE(AF$4,$A24),Divize!$W:$W,0)),"",INDEX(Divize!$C:$C,MATCH(CONCATENATE(AF$4,$A24),Divize!$W:$W,0),1))</f>
      </c>
      <c r="AG24" s="55"/>
      <c r="AH24" s="4">
        <f>IF(AF24="","",'1. závod'!AH24)</f>
      </c>
      <c r="AI24" s="53">
        <f t="shared" si="0"/>
      </c>
      <c r="AJ24" s="73"/>
      <c r="AK24" s="17">
        <f>IF(ISNA(MATCH(CONCATENATE(AK$4,$A24),Divize!$W:$W,0)),"",INDEX(Divize!$C:$C,MATCH(CONCATENATE(AK$4,$A24),Divize!$W:$W,0),1))</f>
      </c>
      <c r="AL24" s="55"/>
      <c r="AM24" s="4">
        <f>IF(AK24="","",'1. závod'!AM24)</f>
      </c>
      <c r="AN24" s="53">
        <f t="shared" si="1"/>
      </c>
      <c r="AO24" s="73"/>
      <c r="AP24" s="17">
        <f>IF(ISNA(MATCH(CONCATENATE(AP$4,$A24),Divize!$W:$W,0)),"",INDEX(Divize!$C:$C,MATCH(CONCATENATE(AP$4,$A24),Divize!$W:$W,0),1))</f>
      </c>
      <c r="AQ24" s="55"/>
      <c r="AR24" s="4">
        <f>IF(AP24="","",'1. závod'!AR24)</f>
      </c>
      <c r="AS24" s="53">
        <f t="shared" si="2"/>
      </c>
      <c r="AT24" s="73"/>
      <c r="AU24" s="17">
        <f>IF(ISNA(MATCH(CONCATENATE(AU$4,$A24),Divize!$W:$W,0)),"",INDEX(Divize!$C:$C,MATCH(CONCATENATE(AU$4,$A24),Divize!$W:$W,0),1))</f>
      </c>
      <c r="AV24" s="55"/>
      <c r="AW24" s="4">
        <f>IF(AU24="","",'1. závod'!AW24)</f>
      </c>
      <c r="AX24" s="53">
        <f t="shared" si="3"/>
      </c>
      <c r="AY24" s="73"/>
      <c r="AZ24" s="17">
        <f>IF(ISNA(MATCH(CONCATENATE(AZ$4,$A24),Divize!$W:$W,0)),"",INDEX(Divize!$C:$C,MATCH(CONCATENATE(AZ$4,$A24),Divize!$W:$W,0),1))</f>
      </c>
      <c r="BA24" s="55"/>
      <c r="BB24" s="4">
        <f>IF(AZ24="","",'1. závod'!BB24)</f>
      </c>
      <c r="BC24" s="53">
        <f t="shared" si="4"/>
      </c>
      <c r="BD24" s="73"/>
      <c r="BE24" s="17">
        <f>IF(ISNA(MATCH(CONCATENATE(BE$4,$A24),Divize!$W:$W,0)),"",INDEX(Divize!$C:$C,MATCH(CONCATENATE(BE$4,$A24),Divize!$W:$W,0),1))</f>
      </c>
      <c r="BF24" s="55"/>
      <c r="BG24" s="4">
        <f>IF(BE24="","",'1. závod'!BG24)</f>
      </c>
      <c r="BH24" s="53">
        <f t="shared" si="5"/>
      </c>
      <c r="BI24" s="73"/>
      <c r="BJ24" s="17">
        <f>IF(ISNA(MATCH(CONCATENATE(BJ$4,$A24),Divize!$W:$W,0)),"",INDEX(Divize!$C:$C,MATCH(CONCATENATE(BJ$4,$A24),Divize!$W:$W,0),1))</f>
      </c>
      <c r="BK24" s="55"/>
      <c r="BL24" s="4">
        <f>IF(BJ24="","",'1. závod'!BL24)</f>
      </c>
      <c r="BM24" s="53">
        <f t="shared" si="6"/>
      </c>
      <c r="BN24" s="73"/>
      <c r="BO24" s="17">
        <f>IF(ISNA(MATCH(CONCATENATE(BO$4,$A24),Divize!$W:$W,0)),"",INDEX(Divize!$C:$C,MATCH(CONCATENATE(BO$4,$A24),Divize!$W:$W,0),1))</f>
      </c>
      <c r="BP24" s="55"/>
      <c r="BQ24" s="4">
        <f>IF(BO24="","",'1. závod'!BQ24)</f>
      </c>
      <c r="BR24" s="53">
        <f t="shared" si="7"/>
      </c>
      <c r="BS24" s="73"/>
      <c r="BT24" s="17">
        <f>IF(ISNA(MATCH(CONCATENATE(BT$4,$A24),Divize!$W:$W,0)),"",INDEX(Divize!$C:$C,MATCH(CONCATENATE(BT$4,$A24),Divize!$W:$W,0),1))</f>
      </c>
      <c r="BU24" s="55"/>
      <c r="BV24" s="4">
        <f>IF(BT24="","",'1. závod'!BV24)</f>
      </c>
      <c r="BW24" s="53">
        <f t="shared" si="8"/>
      </c>
      <c r="BX24" s="73"/>
    </row>
    <row r="25" spans="1:76" s="10" customFormat="1" ht="34.5" customHeight="1">
      <c r="A25" s="5">
        <v>20</v>
      </c>
      <c r="B25" s="17">
        <f>IF(ISNA(MATCH(CONCATENATE(B$4,$A25),Divize!$W:$W,0)),"",INDEX(Divize!$C:$C,MATCH(CONCATENATE(B$4,$A25),Divize!$W:$W,0),1))</f>
      </c>
      <c r="C25" s="55"/>
      <c r="D25" s="4">
        <f>IF(B25="","",'1. závod'!D25)</f>
      </c>
      <c r="E25" s="53">
        <f t="shared" si="9"/>
      </c>
      <c r="F25" s="73"/>
      <c r="G25" s="17">
        <f>IF(ISNA(MATCH(CONCATENATE(G$4,$A25),Divize!$W:$W,0)),"",INDEX(Divize!$C:$C,MATCH(CONCATENATE(G$4,$A25),Divize!$W:$W,0),1))</f>
      </c>
      <c r="H25" s="55"/>
      <c r="I25" s="4">
        <f>IF(G25="","",'1. závod'!I25)</f>
      </c>
      <c r="J25" s="53">
        <f t="shared" si="10"/>
      </c>
      <c r="K25" s="73"/>
      <c r="L25" s="17">
        <f>IF(ISNA(MATCH(CONCATENATE(L$4,$A25),Divize!$W:$W,0)),"",INDEX(Divize!$C:$C,MATCH(CONCATENATE(L$4,$A25),Divize!$W:$W,0),1))</f>
      </c>
      <c r="M25" s="55"/>
      <c r="N25" s="4">
        <f>IF(L25="","",'1. závod'!N25)</f>
      </c>
      <c r="O25" s="53">
        <f t="shared" si="11"/>
      </c>
      <c r="P25" s="73"/>
      <c r="Q25" s="17">
        <f>IF(ISNA(MATCH(CONCATENATE(Q$4,$A25),Divize!$W:$W,0)),"",INDEX(Divize!$C:$C,MATCH(CONCATENATE(Q$4,$A25),Divize!$W:$W,0),1))</f>
      </c>
      <c r="R25" s="55"/>
      <c r="S25" s="4">
        <f>IF(Q25="","",'1. závod'!S25)</f>
      </c>
      <c r="T25" s="53">
        <f t="shared" si="12"/>
      </c>
      <c r="U25" s="73"/>
      <c r="V25" s="17">
        <f>IF(ISNA(MATCH(CONCATENATE(V$4,$A25),Divize!$W:$W,0)),"",INDEX(Divize!$C:$C,MATCH(CONCATENATE(V$4,$A25),Divize!$W:$W,0),1))</f>
      </c>
      <c r="W25" s="55"/>
      <c r="X25" s="4">
        <f>IF(V25="","",'1. závod'!X25)</f>
      </c>
      <c r="Y25" s="53">
        <f t="shared" si="13"/>
      </c>
      <c r="Z25" s="73"/>
      <c r="AA25" s="17">
        <f>IF(ISNA(MATCH(CONCATENATE(AA$4,$A25),Divize!$W:$W,0)),"",INDEX(Divize!$C:$C,MATCH(CONCATENATE(AA$4,$A25),Divize!$W:$W,0),1))</f>
      </c>
      <c r="AB25" s="55"/>
      <c r="AC25" s="4">
        <f>IF(AA25="","",'1. závod'!AC25)</f>
      </c>
      <c r="AD25" s="53">
        <f t="shared" si="14"/>
      </c>
      <c r="AE25" s="73"/>
      <c r="AF25" s="17">
        <f>IF(ISNA(MATCH(CONCATENATE(AF$4,$A25),Divize!$W:$W,0)),"",INDEX(Divize!$C:$C,MATCH(CONCATENATE(AF$4,$A25),Divize!$W:$W,0),1))</f>
      </c>
      <c r="AG25" s="55"/>
      <c r="AH25" s="4">
        <f>IF(AF25="","",'1. závod'!AH25)</f>
      </c>
      <c r="AI25" s="53">
        <f t="shared" si="0"/>
      </c>
      <c r="AJ25" s="73"/>
      <c r="AK25" s="17">
        <f>IF(ISNA(MATCH(CONCATENATE(AK$4,$A25),Divize!$W:$W,0)),"",INDEX(Divize!$C:$C,MATCH(CONCATENATE(AK$4,$A25),Divize!$W:$W,0),1))</f>
      </c>
      <c r="AL25" s="55"/>
      <c r="AM25" s="4">
        <f>IF(AK25="","",'1. závod'!AM25)</f>
      </c>
      <c r="AN25" s="53">
        <f t="shared" si="1"/>
      </c>
      <c r="AO25" s="73"/>
      <c r="AP25" s="17">
        <f>IF(ISNA(MATCH(CONCATENATE(AP$4,$A25),Divize!$W:$W,0)),"",INDEX(Divize!$C:$C,MATCH(CONCATENATE(AP$4,$A25),Divize!$W:$W,0),1))</f>
      </c>
      <c r="AQ25" s="55"/>
      <c r="AR25" s="4">
        <f>IF(AP25="","",'1. závod'!AR25)</f>
      </c>
      <c r="AS25" s="53">
        <f t="shared" si="2"/>
      </c>
      <c r="AT25" s="73"/>
      <c r="AU25" s="17">
        <f>IF(ISNA(MATCH(CONCATENATE(AU$4,$A25),Divize!$W:$W,0)),"",INDEX(Divize!$C:$C,MATCH(CONCATENATE(AU$4,$A25),Divize!$W:$W,0),1))</f>
      </c>
      <c r="AV25" s="55"/>
      <c r="AW25" s="4">
        <f>IF(AU25="","",'1. závod'!AW25)</f>
      </c>
      <c r="AX25" s="53">
        <f t="shared" si="3"/>
      </c>
      <c r="AY25" s="73"/>
      <c r="AZ25" s="17">
        <f>IF(ISNA(MATCH(CONCATENATE(AZ$4,$A25),Divize!$W:$W,0)),"",INDEX(Divize!$C:$C,MATCH(CONCATENATE(AZ$4,$A25),Divize!$W:$W,0),1))</f>
      </c>
      <c r="BA25" s="55"/>
      <c r="BB25" s="4">
        <f>IF(AZ25="","",'1. závod'!BB25)</f>
      </c>
      <c r="BC25" s="53">
        <f t="shared" si="4"/>
      </c>
      <c r="BD25" s="73"/>
      <c r="BE25" s="17">
        <f>IF(ISNA(MATCH(CONCATENATE(BE$4,$A25),Divize!$W:$W,0)),"",INDEX(Divize!$C:$C,MATCH(CONCATENATE(BE$4,$A25),Divize!$W:$W,0),1))</f>
      </c>
      <c r="BF25" s="55"/>
      <c r="BG25" s="4">
        <f>IF(BE25="","",'1. závod'!BG25)</f>
      </c>
      <c r="BH25" s="53">
        <f t="shared" si="5"/>
      </c>
      <c r="BI25" s="73"/>
      <c r="BJ25" s="17">
        <f>IF(ISNA(MATCH(CONCATENATE(BJ$4,$A25),Divize!$W:$W,0)),"",INDEX(Divize!$C:$C,MATCH(CONCATENATE(BJ$4,$A25),Divize!$W:$W,0),1))</f>
      </c>
      <c r="BK25" s="55"/>
      <c r="BL25" s="4">
        <f>IF(BJ25="","",'1. závod'!BL25)</f>
      </c>
      <c r="BM25" s="53">
        <f t="shared" si="6"/>
      </c>
      <c r="BN25" s="73"/>
      <c r="BO25" s="17">
        <f>IF(ISNA(MATCH(CONCATENATE(BO$4,$A25),Divize!$W:$W,0)),"",INDEX(Divize!$C:$C,MATCH(CONCATENATE(BO$4,$A25),Divize!$W:$W,0),1))</f>
      </c>
      <c r="BP25" s="55"/>
      <c r="BQ25" s="4">
        <f>IF(BO25="","",'1. závod'!BQ25)</f>
      </c>
      <c r="BR25" s="53">
        <f t="shared" si="7"/>
      </c>
      <c r="BS25" s="73"/>
      <c r="BT25" s="17">
        <f>IF(ISNA(MATCH(CONCATENATE(BT$4,$A25),Divize!$W:$W,0)),"",INDEX(Divize!$C:$C,MATCH(CONCATENATE(BT$4,$A25),Divize!$W:$W,0),1))</f>
      </c>
      <c r="BU25" s="55"/>
      <c r="BV25" s="4">
        <f>IF(BT25="","",'1. závod'!BV25)</f>
      </c>
      <c r="BW25" s="53">
        <f t="shared" si="8"/>
      </c>
      <c r="BX25" s="73"/>
    </row>
    <row r="26" spans="1:76" s="10" customFormat="1" ht="34.5" customHeight="1">
      <c r="A26" s="5">
        <v>21</v>
      </c>
      <c r="B26" s="17">
        <f>IF(ISNA(MATCH(CONCATENATE(B$4,$A26),Divize!$W:$W,0)),"",INDEX(Divize!$C:$C,MATCH(CONCATENATE(B$4,$A26),Divize!$W:$W,0),1))</f>
      </c>
      <c r="C26" s="55"/>
      <c r="D26" s="4">
        <f>IF(B26="","",'1. závod'!D26)</f>
      </c>
      <c r="E26" s="53">
        <f t="shared" si="9"/>
      </c>
      <c r="F26" s="73"/>
      <c r="G26" s="17">
        <f>IF(ISNA(MATCH(CONCATENATE(G$4,$A26),Divize!$W:$W,0)),"",INDEX(Divize!$C:$C,MATCH(CONCATENATE(G$4,$A26),Divize!$W:$W,0),1))</f>
      </c>
      <c r="H26" s="55"/>
      <c r="I26" s="4">
        <f>IF(G26="","",'1. závod'!I26)</f>
      </c>
      <c r="J26" s="53">
        <f t="shared" si="10"/>
      </c>
      <c r="K26" s="73"/>
      <c r="L26" s="17">
        <f>IF(ISNA(MATCH(CONCATENATE(L$4,$A26),Divize!$W:$W,0)),"",INDEX(Divize!$C:$C,MATCH(CONCATENATE(L$4,$A26),Divize!$W:$W,0),1))</f>
      </c>
      <c r="M26" s="55"/>
      <c r="N26" s="4">
        <f>IF(L26="","",'1. závod'!N26)</f>
      </c>
      <c r="O26" s="53">
        <f t="shared" si="11"/>
      </c>
      <c r="P26" s="73"/>
      <c r="Q26" s="17">
        <f>IF(ISNA(MATCH(CONCATENATE(Q$4,$A26),Divize!$W:$W,0)),"",INDEX(Divize!$C:$C,MATCH(CONCATENATE(Q$4,$A26),Divize!$W:$W,0),1))</f>
      </c>
      <c r="R26" s="55"/>
      <c r="S26" s="4">
        <f>IF(Q26="","",'1. závod'!S26)</f>
      </c>
      <c r="T26" s="53">
        <f t="shared" si="12"/>
      </c>
      <c r="U26" s="73"/>
      <c r="V26" s="17">
        <f>IF(ISNA(MATCH(CONCATENATE(V$4,$A26),Divize!$W:$W,0)),"",INDEX(Divize!$C:$C,MATCH(CONCATENATE(V$4,$A26),Divize!$W:$W,0),1))</f>
      </c>
      <c r="W26" s="55"/>
      <c r="X26" s="4">
        <f>IF(V26="","",'1. závod'!X26)</f>
      </c>
      <c r="Y26" s="53">
        <f t="shared" si="13"/>
      </c>
      <c r="Z26" s="73"/>
      <c r="AA26" s="17">
        <f>IF(ISNA(MATCH(CONCATENATE(AA$4,$A26),Divize!$W:$W,0)),"",INDEX(Divize!$C:$C,MATCH(CONCATENATE(AA$4,$A26),Divize!$W:$W,0),1))</f>
      </c>
      <c r="AB26" s="55"/>
      <c r="AC26" s="4">
        <f>IF(AA26="","",'1. závod'!AC26)</f>
      </c>
      <c r="AD26" s="53">
        <f t="shared" si="14"/>
      </c>
      <c r="AE26" s="73"/>
      <c r="AF26" s="17">
        <f>IF(ISNA(MATCH(CONCATENATE(AF$4,$A26),Divize!$W:$W,0)),"",INDEX(Divize!$C:$C,MATCH(CONCATENATE(AF$4,$A26),Divize!$W:$W,0),1))</f>
      </c>
      <c r="AG26" s="55"/>
      <c r="AH26" s="4">
        <f>IF(AF26="","",'1. závod'!AH26)</f>
      </c>
      <c r="AI26" s="53">
        <f t="shared" si="0"/>
      </c>
      <c r="AJ26" s="73"/>
      <c r="AK26" s="17">
        <f>IF(ISNA(MATCH(CONCATENATE(AK$4,$A26),Divize!$W:$W,0)),"",INDEX(Divize!$C:$C,MATCH(CONCATENATE(AK$4,$A26),Divize!$W:$W,0),1))</f>
      </c>
      <c r="AL26" s="55"/>
      <c r="AM26" s="4">
        <f>IF(AK26="","",'1. závod'!AM26)</f>
      </c>
      <c r="AN26" s="53">
        <f t="shared" si="1"/>
      </c>
      <c r="AO26" s="73"/>
      <c r="AP26" s="17">
        <f>IF(ISNA(MATCH(CONCATENATE(AP$4,$A26),Divize!$W:$W,0)),"",INDEX(Divize!$C:$C,MATCH(CONCATENATE(AP$4,$A26),Divize!$W:$W,0),1))</f>
      </c>
      <c r="AQ26" s="55"/>
      <c r="AR26" s="4">
        <f>IF(AP26="","",'1. závod'!AR26)</f>
      </c>
      <c r="AS26" s="53">
        <f t="shared" si="2"/>
      </c>
      <c r="AT26" s="73"/>
      <c r="AU26" s="17">
        <f>IF(ISNA(MATCH(CONCATENATE(AU$4,$A26),Divize!$W:$W,0)),"",INDEX(Divize!$C:$C,MATCH(CONCATENATE(AU$4,$A26),Divize!$W:$W,0),1))</f>
      </c>
      <c r="AV26" s="55"/>
      <c r="AW26" s="4">
        <f>IF(AU26="","",'1. závod'!AW26)</f>
      </c>
      <c r="AX26" s="53">
        <f t="shared" si="3"/>
      </c>
      <c r="AY26" s="73"/>
      <c r="AZ26" s="17">
        <f>IF(ISNA(MATCH(CONCATENATE(AZ$4,$A26),Divize!$W:$W,0)),"",INDEX(Divize!$C:$C,MATCH(CONCATENATE(AZ$4,$A26),Divize!$W:$W,0),1))</f>
      </c>
      <c r="BA26" s="55"/>
      <c r="BB26" s="4">
        <f>IF(AZ26="","",'1. závod'!BB26)</f>
      </c>
      <c r="BC26" s="53">
        <f t="shared" si="4"/>
      </c>
      <c r="BD26" s="73"/>
      <c r="BE26" s="17">
        <f>IF(ISNA(MATCH(CONCATENATE(BE$4,$A26),Divize!$W:$W,0)),"",INDEX(Divize!$C:$C,MATCH(CONCATENATE(BE$4,$A26),Divize!$W:$W,0),1))</f>
      </c>
      <c r="BF26" s="55"/>
      <c r="BG26" s="4">
        <f>IF(BE26="","",'1. závod'!BG26)</f>
      </c>
      <c r="BH26" s="53">
        <f t="shared" si="5"/>
      </c>
      <c r="BI26" s="73"/>
      <c r="BJ26" s="17">
        <f>IF(ISNA(MATCH(CONCATENATE(BJ$4,$A26),Divize!$W:$W,0)),"",INDEX(Divize!$C:$C,MATCH(CONCATENATE(BJ$4,$A26),Divize!$W:$W,0),1))</f>
      </c>
      <c r="BK26" s="55"/>
      <c r="BL26" s="4">
        <f>IF(BJ26="","",'1. závod'!BL26)</f>
      </c>
      <c r="BM26" s="53">
        <f t="shared" si="6"/>
      </c>
      <c r="BN26" s="73"/>
      <c r="BO26" s="17">
        <f>IF(ISNA(MATCH(CONCATENATE(BO$4,$A26),Divize!$W:$W,0)),"",INDEX(Divize!$C:$C,MATCH(CONCATENATE(BO$4,$A26),Divize!$W:$W,0),1))</f>
      </c>
      <c r="BP26" s="55"/>
      <c r="BQ26" s="4">
        <f>IF(BO26="","",'1. závod'!BQ26)</f>
      </c>
      <c r="BR26" s="53">
        <f t="shared" si="7"/>
      </c>
      <c r="BS26" s="73"/>
      <c r="BT26" s="17">
        <f>IF(ISNA(MATCH(CONCATENATE(BT$4,$A26),Divize!$W:$W,0)),"",INDEX(Divize!$C:$C,MATCH(CONCATENATE(BT$4,$A26),Divize!$W:$W,0),1))</f>
      </c>
      <c r="BU26" s="55"/>
      <c r="BV26" s="4">
        <f>IF(BT26="","",'1. závod'!BV26)</f>
      </c>
      <c r="BW26" s="53">
        <f t="shared" si="8"/>
      </c>
      <c r="BX26" s="73"/>
    </row>
    <row r="27" spans="1:76" s="10" customFormat="1" ht="34.5" customHeight="1">
      <c r="A27" s="5">
        <v>22</v>
      </c>
      <c r="B27" s="17">
        <f>IF(ISNA(MATCH(CONCATENATE(B$4,$A27),Divize!$W:$W,0)),"",INDEX(Divize!$C:$C,MATCH(CONCATENATE(B$4,$A27),Divize!$W:$W,0),1))</f>
      </c>
      <c r="C27" s="55"/>
      <c r="D27" s="4">
        <f>IF(B27="","",'1. závod'!D27)</f>
      </c>
      <c r="E27" s="53">
        <f t="shared" si="9"/>
      </c>
      <c r="F27" s="73"/>
      <c r="G27" s="17">
        <f>IF(ISNA(MATCH(CONCATENATE(G$4,$A27),Divize!$W:$W,0)),"",INDEX(Divize!$C:$C,MATCH(CONCATENATE(G$4,$A27),Divize!$W:$W,0),1))</f>
      </c>
      <c r="H27" s="55"/>
      <c r="I27" s="4">
        <f>IF(G27="","",'1. závod'!I27)</f>
      </c>
      <c r="J27" s="53">
        <f t="shared" si="10"/>
      </c>
      <c r="K27" s="73"/>
      <c r="L27" s="17">
        <f>IF(ISNA(MATCH(CONCATENATE(L$4,$A27),Divize!$W:$W,0)),"",INDEX(Divize!$C:$C,MATCH(CONCATENATE(L$4,$A27),Divize!$W:$W,0),1))</f>
      </c>
      <c r="M27" s="55"/>
      <c r="N27" s="4">
        <f>IF(L27="","",'1. závod'!N27)</f>
      </c>
      <c r="O27" s="53">
        <f t="shared" si="11"/>
      </c>
      <c r="P27" s="73"/>
      <c r="Q27" s="17">
        <f>IF(ISNA(MATCH(CONCATENATE(Q$4,$A27),Divize!$W:$W,0)),"",INDEX(Divize!$C:$C,MATCH(CONCATENATE(Q$4,$A27),Divize!$W:$W,0),1))</f>
      </c>
      <c r="R27" s="55"/>
      <c r="S27" s="4">
        <f>IF(Q27="","",'1. závod'!S27)</f>
      </c>
      <c r="T27" s="53">
        <f t="shared" si="12"/>
      </c>
      <c r="U27" s="73"/>
      <c r="V27" s="17">
        <f>IF(ISNA(MATCH(CONCATENATE(V$4,$A27),Divize!$W:$W,0)),"",INDEX(Divize!$C:$C,MATCH(CONCATENATE(V$4,$A27),Divize!$W:$W,0),1))</f>
      </c>
      <c r="W27" s="55"/>
      <c r="X27" s="4">
        <f>IF(V27="","",'1. závod'!X27)</f>
      </c>
      <c r="Y27" s="53">
        <f t="shared" si="13"/>
      </c>
      <c r="Z27" s="73"/>
      <c r="AA27" s="17">
        <f>IF(ISNA(MATCH(CONCATENATE(AA$4,$A27),Divize!$W:$W,0)),"",INDEX(Divize!$C:$C,MATCH(CONCATENATE(AA$4,$A27),Divize!$W:$W,0),1))</f>
      </c>
      <c r="AB27" s="55"/>
      <c r="AC27" s="4">
        <f>IF(AA27="","",'1. závod'!AC27)</f>
      </c>
      <c r="AD27" s="53">
        <f t="shared" si="14"/>
      </c>
      <c r="AE27" s="73"/>
      <c r="AF27" s="17">
        <f>IF(ISNA(MATCH(CONCATENATE(AF$4,$A27),Divize!$W:$W,0)),"",INDEX(Divize!$C:$C,MATCH(CONCATENATE(AF$4,$A27),Divize!$W:$W,0),1))</f>
      </c>
      <c r="AG27" s="55"/>
      <c r="AH27" s="4">
        <f>IF(AF27="","",'1. závod'!AH27)</f>
      </c>
      <c r="AI27" s="53">
        <f t="shared" si="0"/>
      </c>
      <c r="AJ27" s="73"/>
      <c r="AK27" s="17">
        <f>IF(ISNA(MATCH(CONCATENATE(AK$4,$A27),Divize!$W:$W,0)),"",INDEX(Divize!$C:$C,MATCH(CONCATENATE(AK$4,$A27),Divize!$W:$W,0),1))</f>
      </c>
      <c r="AL27" s="55"/>
      <c r="AM27" s="4">
        <f>IF(AK27="","",'1. závod'!AM27)</f>
      </c>
      <c r="AN27" s="53">
        <f t="shared" si="1"/>
      </c>
      <c r="AO27" s="73"/>
      <c r="AP27" s="17">
        <f>IF(ISNA(MATCH(CONCATENATE(AP$4,$A27),Divize!$W:$W,0)),"",INDEX(Divize!$C:$C,MATCH(CONCATENATE(AP$4,$A27),Divize!$W:$W,0),1))</f>
      </c>
      <c r="AQ27" s="55"/>
      <c r="AR27" s="4">
        <f>IF(AP27="","",'1. závod'!AR27)</f>
      </c>
      <c r="AS27" s="53">
        <f t="shared" si="2"/>
      </c>
      <c r="AT27" s="73"/>
      <c r="AU27" s="17">
        <f>IF(ISNA(MATCH(CONCATENATE(AU$4,$A27),Divize!$W:$W,0)),"",INDEX(Divize!$C:$C,MATCH(CONCATENATE(AU$4,$A27),Divize!$W:$W,0),1))</f>
      </c>
      <c r="AV27" s="55"/>
      <c r="AW27" s="4">
        <f>IF(AU27="","",'1. závod'!AW27)</f>
      </c>
      <c r="AX27" s="53">
        <f t="shared" si="3"/>
      </c>
      <c r="AY27" s="73"/>
      <c r="AZ27" s="17">
        <f>IF(ISNA(MATCH(CONCATENATE(AZ$4,$A27),Divize!$W:$W,0)),"",INDEX(Divize!$C:$C,MATCH(CONCATENATE(AZ$4,$A27),Divize!$W:$W,0),1))</f>
      </c>
      <c r="BA27" s="55"/>
      <c r="BB27" s="4">
        <f>IF(AZ27="","",'1. závod'!BB27)</f>
      </c>
      <c r="BC27" s="53">
        <f t="shared" si="4"/>
      </c>
      <c r="BD27" s="73"/>
      <c r="BE27" s="17">
        <f>IF(ISNA(MATCH(CONCATENATE(BE$4,$A27),Divize!$W:$W,0)),"",INDEX(Divize!$C:$C,MATCH(CONCATENATE(BE$4,$A27),Divize!$W:$W,0),1))</f>
      </c>
      <c r="BF27" s="55"/>
      <c r="BG27" s="4">
        <f>IF(BE27="","",'1. závod'!BG27)</f>
      </c>
      <c r="BH27" s="53">
        <f t="shared" si="5"/>
      </c>
      <c r="BI27" s="73"/>
      <c r="BJ27" s="17">
        <f>IF(ISNA(MATCH(CONCATENATE(BJ$4,$A27),Divize!$W:$W,0)),"",INDEX(Divize!$C:$C,MATCH(CONCATENATE(BJ$4,$A27),Divize!$W:$W,0),1))</f>
      </c>
      <c r="BK27" s="55"/>
      <c r="BL27" s="4">
        <f>IF(BJ27="","",'1. závod'!BL27)</f>
      </c>
      <c r="BM27" s="53">
        <f t="shared" si="6"/>
      </c>
      <c r="BN27" s="73"/>
      <c r="BO27" s="17">
        <f>IF(ISNA(MATCH(CONCATENATE(BO$4,$A27),Divize!$W:$W,0)),"",INDEX(Divize!$C:$C,MATCH(CONCATENATE(BO$4,$A27),Divize!$W:$W,0),1))</f>
      </c>
      <c r="BP27" s="55"/>
      <c r="BQ27" s="4">
        <f>IF(BO27="","",'1. závod'!BQ27)</f>
      </c>
      <c r="BR27" s="53">
        <f t="shared" si="7"/>
      </c>
      <c r="BS27" s="73"/>
      <c r="BT27" s="17">
        <f>IF(ISNA(MATCH(CONCATENATE(BT$4,$A27),Divize!$W:$W,0)),"",INDEX(Divize!$C:$C,MATCH(CONCATENATE(BT$4,$A27),Divize!$W:$W,0),1))</f>
      </c>
      <c r="BU27" s="55"/>
      <c r="BV27" s="4">
        <f>IF(BT27="","",'1. závod'!BV27)</f>
      </c>
      <c r="BW27" s="53">
        <f t="shared" si="8"/>
      </c>
      <c r="BX27" s="73"/>
    </row>
    <row r="28" spans="1:76" s="10" customFormat="1" ht="34.5" customHeight="1">
      <c r="A28" s="5">
        <v>23</v>
      </c>
      <c r="B28" s="17">
        <f>IF(ISNA(MATCH(CONCATENATE(B$4,$A28),Divize!$W:$W,0)),"",INDEX(Divize!$C:$C,MATCH(CONCATENATE(B$4,$A28),Divize!$W:$W,0),1))</f>
      </c>
      <c r="C28" s="55"/>
      <c r="D28" s="4">
        <f>IF(B28="","",'1. závod'!D28)</f>
      </c>
      <c r="E28" s="53">
        <f t="shared" si="9"/>
      </c>
      <c r="F28" s="73"/>
      <c r="G28" s="17">
        <f>IF(ISNA(MATCH(CONCATENATE(G$4,$A28),Divize!$W:$W,0)),"",INDEX(Divize!$C:$C,MATCH(CONCATENATE(G$4,$A28),Divize!$W:$W,0),1))</f>
      </c>
      <c r="H28" s="55"/>
      <c r="I28" s="4">
        <f>IF(G28="","",'1. závod'!I28)</f>
      </c>
      <c r="J28" s="53">
        <f t="shared" si="10"/>
      </c>
      <c r="K28" s="73"/>
      <c r="L28" s="17">
        <f>IF(ISNA(MATCH(CONCATENATE(L$4,$A28),Divize!$W:$W,0)),"",INDEX(Divize!$C:$C,MATCH(CONCATENATE(L$4,$A28),Divize!$W:$W,0),1))</f>
      </c>
      <c r="M28" s="55"/>
      <c r="N28" s="4">
        <f>IF(L28="","",'1. závod'!N28)</f>
      </c>
      <c r="O28" s="53">
        <f t="shared" si="11"/>
      </c>
      <c r="P28" s="73"/>
      <c r="Q28" s="17">
        <f>IF(ISNA(MATCH(CONCATENATE(Q$4,$A28),Divize!$W:$W,0)),"",INDEX(Divize!$C:$C,MATCH(CONCATENATE(Q$4,$A28),Divize!$W:$W,0),1))</f>
      </c>
      <c r="R28" s="55"/>
      <c r="S28" s="4">
        <f>IF(Q28="","",'1. závod'!S28)</f>
      </c>
      <c r="T28" s="53">
        <f t="shared" si="12"/>
      </c>
      <c r="U28" s="73"/>
      <c r="V28" s="17">
        <f>IF(ISNA(MATCH(CONCATENATE(V$4,$A28),Divize!$W:$W,0)),"",INDEX(Divize!$C:$C,MATCH(CONCATENATE(V$4,$A28),Divize!$W:$W,0),1))</f>
      </c>
      <c r="W28" s="55"/>
      <c r="X28" s="4">
        <f>IF(V28="","",'1. závod'!X28)</f>
      </c>
      <c r="Y28" s="53">
        <f t="shared" si="13"/>
      </c>
      <c r="Z28" s="73"/>
      <c r="AA28" s="17">
        <f>IF(ISNA(MATCH(CONCATENATE(AA$4,$A28),Divize!$W:$W,0)),"",INDEX(Divize!$C:$C,MATCH(CONCATENATE(AA$4,$A28),Divize!$W:$W,0),1))</f>
      </c>
      <c r="AB28" s="55"/>
      <c r="AC28" s="4">
        <f>IF(AA28="","",'1. závod'!AC28)</f>
      </c>
      <c r="AD28" s="53">
        <f t="shared" si="14"/>
      </c>
      <c r="AE28" s="73"/>
      <c r="AF28" s="17">
        <f>IF(ISNA(MATCH(CONCATENATE(AF$4,$A28),Divize!$W:$W,0)),"",INDEX(Divize!$C:$C,MATCH(CONCATENATE(AF$4,$A28),Divize!$W:$W,0),1))</f>
      </c>
      <c r="AG28" s="55"/>
      <c r="AH28" s="4">
        <f>IF(AF28="","",'1. závod'!AH28)</f>
      </c>
      <c r="AI28" s="53">
        <f t="shared" si="0"/>
      </c>
      <c r="AJ28" s="73"/>
      <c r="AK28" s="17">
        <f>IF(ISNA(MATCH(CONCATENATE(AK$4,$A28),Divize!$W:$W,0)),"",INDEX(Divize!$C:$C,MATCH(CONCATENATE(AK$4,$A28),Divize!$W:$W,0),1))</f>
      </c>
      <c r="AL28" s="55"/>
      <c r="AM28" s="4">
        <f>IF(AK28="","",'1. závod'!AM28)</f>
      </c>
      <c r="AN28" s="53">
        <f t="shared" si="1"/>
      </c>
      <c r="AO28" s="73"/>
      <c r="AP28" s="17">
        <f>IF(ISNA(MATCH(CONCATENATE(AP$4,$A28),Divize!$W:$W,0)),"",INDEX(Divize!$C:$C,MATCH(CONCATENATE(AP$4,$A28),Divize!$W:$W,0),1))</f>
      </c>
      <c r="AQ28" s="55"/>
      <c r="AR28" s="4">
        <f>IF(AP28="","",'1. závod'!AR28)</f>
      </c>
      <c r="AS28" s="53">
        <f t="shared" si="2"/>
      </c>
      <c r="AT28" s="73"/>
      <c r="AU28" s="17">
        <f>IF(ISNA(MATCH(CONCATENATE(AU$4,$A28),Divize!$W:$W,0)),"",INDEX(Divize!$C:$C,MATCH(CONCATENATE(AU$4,$A28),Divize!$W:$W,0),1))</f>
      </c>
      <c r="AV28" s="55"/>
      <c r="AW28" s="4">
        <f>IF(AU28="","",'1. závod'!AW28)</f>
      </c>
      <c r="AX28" s="53">
        <f t="shared" si="3"/>
      </c>
      <c r="AY28" s="73"/>
      <c r="AZ28" s="17">
        <f>IF(ISNA(MATCH(CONCATENATE(AZ$4,$A28),Divize!$W:$W,0)),"",INDEX(Divize!$C:$C,MATCH(CONCATENATE(AZ$4,$A28),Divize!$W:$W,0),1))</f>
      </c>
      <c r="BA28" s="55"/>
      <c r="BB28" s="4">
        <f>IF(AZ28="","",'1. závod'!BB28)</f>
      </c>
      <c r="BC28" s="53">
        <f t="shared" si="4"/>
      </c>
      <c r="BD28" s="73"/>
      <c r="BE28" s="17">
        <f>IF(ISNA(MATCH(CONCATENATE(BE$4,$A28),Divize!$W:$W,0)),"",INDEX(Divize!$C:$C,MATCH(CONCATENATE(BE$4,$A28),Divize!$W:$W,0),1))</f>
      </c>
      <c r="BF28" s="55"/>
      <c r="BG28" s="4">
        <f>IF(BE28="","",'1. závod'!BG28)</f>
      </c>
      <c r="BH28" s="53">
        <f t="shared" si="5"/>
      </c>
      <c r="BI28" s="73"/>
      <c r="BJ28" s="17">
        <f>IF(ISNA(MATCH(CONCATENATE(BJ$4,$A28),Divize!$W:$W,0)),"",INDEX(Divize!$C:$C,MATCH(CONCATENATE(BJ$4,$A28),Divize!$W:$W,0),1))</f>
      </c>
      <c r="BK28" s="55"/>
      <c r="BL28" s="4">
        <f>IF(BJ28="","",'1. závod'!BL28)</f>
      </c>
      <c r="BM28" s="53">
        <f t="shared" si="6"/>
      </c>
      <c r="BN28" s="73"/>
      <c r="BO28" s="17">
        <f>IF(ISNA(MATCH(CONCATENATE(BO$4,$A28),Divize!$W:$W,0)),"",INDEX(Divize!$C:$C,MATCH(CONCATENATE(BO$4,$A28),Divize!$W:$W,0),1))</f>
      </c>
      <c r="BP28" s="55"/>
      <c r="BQ28" s="4">
        <f>IF(BO28="","",'1. závod'!BQ28)</f>
      </c>
      <c r="BR28" s="53">
        <f t="shared" si="7"/>
      </c>
      <c r="BS28" s="73"/>
      <c r="BT28" s="17">
        <f>IF(ISNA(MATCH(CONCATENATE(BT$4,$A28),Divize!$W:$W,0)),"",INDEX(Divize!$C:$C,MATCH(CONCATENATE(BT$4,$A28),Divize!$W:$W,0),1))</f>
      </c>
      <c r="BU28" s="55"/>
      <c r="BV28" s="4">
        <f>IF(BT28="","",'1. závod'!BV28)</f>
      </c>
      <c r="BW28" s="53">
        <f t="shared" si="8"/>
      </c>
      <c r="BX28" s="73"/>
    </row>
    <row r="29" spans="1:76" s="10" customFormat="1" ht="34.5" customHeight="1">
      <c r="A29" s="5">
        <v>24</v>
      </c>
      <c r="B29" s="17">
        <f>IF(ISNA(MATCH(CONCATENATE(B$4,$A29),Divize!$W:$W,0)),"",INDEX(Divize!$C:$C,MATCH(CONCATENATE(B$4,$A29),Divize!$W:$W,0),1))</f>
      </c>
      <c r="C29" s="55"/>
      <c r="D29" s="4">
        <f>IF(B29="","",'1. závod'!D29)</f>
      </c>
      <c r="E29" s="53">
        <f t="shared" si="9"/>
      </c>
      <c r="F29" s="73"/>
      <c r="G29" s="17">
        <f>IF(ISNA(MATCH(CONCATENATE(G$4,$A29),Divize!$W:$W,0)),"",INDEX(Divize!$C:$C,MATCH(CONCATENATE(G$4,$A29),Divize!$W:$W,0),1))</f>
      </c>
      <c r="H29" s="55"/>
      <c r="I29" s="4">
        <f>IF(G29="","",'1. závod'!I29)</f>
      </c>
      <c r="J29" s="53">
        <f t="shared" si="10"/>
      </c>
      <c r="K29" s="73"/>
      <c r="L29" s="17">
        <f>IF(ISNA(MATCH(CONCATENATE(L$4,$A29),Divize!$W:$W,0)),"",INDEX(Divize!$C:$C,MATCH(CONCATENATE(L$4,$A29),Divize!$W:$W,0),1))</f>
      </c>
      <c r="M29" s="55"/>
      <c r="N29" s="4">
        <f>IF(L29="","",'1. závod'!N29)</f>
      </c>
      <c r="O29" s="53">
        <f t="shared" si="11"/>
      </c>
      <c r="P29" s="73"/>
      <c r="Q29" s="17">
        <f>IF(ISNA(MATCH(CONCATENATE(Q$4,$A29),Divize!$W:$W,0)),"",INDEX(Divize!$C:$C,MATCH(CONCATENATE(Q$4,$A29),Divize!$W:$W,0),1))</f>
      </c>
      <c r="R29" s="55"/>
      <c r="S29" s="4">
        <f>IF(Q29="","",'1. závod'!S29)</f>
      </c>
      <c r="T29" s="53">
        <f t="shared" si="12"/>
      </c>
      <c r="U29" s="73"/>
      <c r="V29" s="17">
        <f>IF(ISNA(MATCH(CONCATENATE(V$4,$A29),Divize!$W:$W,0)),"",INDEX(Divize!$C:$C,MATCH(CONCATENATE(V$4,$A29),Divize!$W:$W,0),1))</f>
      </c>
      <c r="W29" s="55"/>
      <c r="X29" s="4">
        <f>IF(V29="","",'1. závod'!X29)</f>
      </c>
      <c r="Y29" s="53">
        <f t="shared" si="13"/>
      </c>
      <c r="Z29" s="73"/>
      <c r="AA29" s="17">
        <f>IF(ISNA(MATCH(CONCATENATE(AA$4,$A29),Divize!$W:$W,0)),"",INDEX(Divize!$C:$C,MATCH(CONCATENATE(AA$4,$A29),Divize!$W:$W,0),1))</f>
      </c>
      <c r="AB29" s="55"/>
      <c r="AC29" s="4">
        <f>IF(AA29="","",'1. závod'!AC29)</f>
      </c>
      <c r="AD29" s="53">
        <f t="shared" si="14"/>
      </c>
      <c r="AE29" s="73"/>
      <c r="AF29" s="17">
        <f>IF(ISNA(MATCH(CONCATENATE(AF$4,$A29),Divize!$W:$W,0)),"",INDEX(Divize!$C:$C,MATCH(CONCATENATE(AF$4,$A29),Divize!$W:$W,0),1))</f>
      </c>
      <c r="AG29" s="55"/>
      <c r="AH29" s="4">
        <f>IF(AF29="","",'1. závod'!AH29)</f>
      </c>
      <c r="AI29" s="53">
        <f t="shared" si="0"/>
      </c>
      <c r="AJ29" s="73"/>
      <c r="AK29" s="17">
        <f>IF(ISNA(MATCH(CONCATENATE(AK$4,$A29),Divize!$W:$W,0)),"",INDEX(Divize!$C:$C,MATCH(CONCATENATE(AK$4,$A29),Divize!$W:$W,0),1))</f>
      </c>
      <c r="AL29" s="55"/>
      <c r="AM29" s="4">
        <f>IF(AK29="","",'1. závod'!AM29)</f>
      </c>
      <c r="AN29" s="53">
        <f t="shared" si="1"/>
      </c>
      <c r="AO29" s="73"/>
      <c r="AP29" s="17">
        <f>IF(ISNA(MATCH(CONCATENATE(AP$4,$A29),Divize!$W:$W,0)),"",INDEX(Divize!$C:$C,MATCH(CONCATENATE(AP$4,$A29),Divize!$W:$W,0),1))</f>
      </c>
      <c r="AQ29" s="55"/>
      <c r="AR29" s="4">
        <f>IF(AP29="","",'1. závod'!AR29)</f>
      </c>
      <c r="AS29" s="53">
        <f t="shared" si="2"/>
      </c>
      <c r="AT29" s="73"/>
      <c r="AU29" s="17">
        <f>IF(ISNA(MATCH(CONCATENATE(AU$4,$A29),Divize!$W:$W,0)),"",INDEX(Divize!$C:$C,MATCH(CONCATENATE(AU$4,$A29),Divize!$W:$W,0),1))</f>
      </c>
      <c r="AV29" s="55"/>
      <c r="AW29" s="4">
        <f>IF(AU29="","",'1. závod'!AW29)</f>
      </c>
      <c r="AX29" s="53">
        <f t="shared" si="3"/>
      </c>
      <c r="AY29" s="73"/>
      <c r="AZ29" s="17">
        <f>IF(ISNA(MATCH(CONCATENATE(AZ$4,$A29),Divize!$W:$W,0)),"",INDEX(Divize!$C:$C,MATCH(CONCATENATE(AZ$4,$A29),Divize!$W:$W,0),1))</f>
      </c>
      <c r="BA29" s="55"/>
      <c r="BB29" s="4">
        <f>IF(AZ29="","",'1. závod'!BB29)</f>
      </c>
      <c r="BC29" s="53">
        <f t="shared" si="4"/>
      </c>
      <c r="BD29" s="73"/>
      <c r="BE29" s="17">
        <f>IF(ISNA(MATCH(CONCATENATE(BE$4,$A29),Divize!$W:$W,0)),"",INDEX(Divize!$C:$C,MATCH(CONCATENATE(BE$4,$A29),Divize!$W:$W,0),1))</f>
      </c>
      <c r="BF29" s="55"/>
      <c r="BG29" s="4">
        <f>IF(BE29="","",'1. závod'!BG29)</f>
      </c>
      <c r="BH29" s="53">
        <f t="shared" si="5"/>
      </c>
      <c r="BI29" s="73"/>
      <c r="BJ29" s="17">
        <f>IF(ISNA(MATCH(CONCATENATE(BJ$4,$A29),Divize!$W:$W,0)),"",INDEX(Divize!$C:$C,MATCH(CONCATENATE(BJ$4,$A29),Divize!$W:$W,0),1))</f>
      </c>
      <c r="BK29" s="55"/>
      <c r="BL29" s="4">
        <f>IF(BJ29="","",'1. závod'!BL29)</f>
      </c>
      <c r="BM29" s="53">
        <f t="shared" si="6"/>
      </c>
      <c r="BN29" s="73"/>
      <c r="BO29" s="17">
        <f>IF(ISNA(MATCH(CONCATENATE(BO$4,$A29),Divize!$W:$W,0)),"",INDEX(Divize!$C:$C,MATCH(CONCATENATE(BO$4,$A29),Divize!$W:$W,0),1))</f>
      </c>
      <c r="BP29" s="55"/>
      <c r="BQ29" s="4">
        <f>IF(BO29="","",'1. závod'!BQ29)</f>
      </c>
      <c r="BR29" s="53">
        <f t="shared" si="7"/>
      </c>
      <c r="BS29" s="73"/>
      <c r="BT29" s="17">
        <f>IF(ISNA(MATCH(CONCATENATE(BT$4,$A29),Divize!$W:$W,0)),"",INDEX(Divize!$C:$C,MATCH(CONCATENATE(BT$4,$A29),Divize!$W:$W,0),1))</f>
      </c>
      <c r="BU29" s="55"/>
      <c r="BV29" s="4">
        <f>IF(BT29="","",'1. závod'!BV29)</f>
      </c>
      <c r="BW29" s="53">
        <f t="shared" si="8"/>
      </c>
      <c r="BX29" s="73"/>
    </row>
    <row r="30" spans="1:76" s="10" customFormat="1" ht="34.5" customHeight="1">
      <c r="A30" s="5">
        <v>25</v>
      </c>
      <c r="B30" s="17">
        <f>IF(ISNA(MATCH(CONCATENATE(B$4,$A30),Divize!$W:$W,0)),"",INDEX(Divize!$C:$C,MATCH(CONCATENATE(B$4,$A30),Divize!$W:$W,0),1))</f>
      </c>
      <c r="C30" s="55"/>
      <c r="D30" s="4">
        <f>IF(B30="","",'1. závod'!D30)</f>
      </c>
      <c r="E30" s="53">
        <f t="shared" si="9"/>
      </c>
      <c r="F30" s="73"/>
      <c r="G30" s="17">
        <f>IF(ISNA(MATCH(CONCATENATE(G$4,$A30),Divize!$W:$W,0)),"",INDEX(Divize!$C:$C,MATCH(CONCATENATE(G$4,$A30),Divize!$W:$W,0),1))</f>
      </c>
      <c r="H30" s="55"/>
      <c r="I30" s="4">
        <f>IF(G30="","",'1. závod'!I30)</f>
      </c>
      <c r="J30" s="53">
        <f t="shared" si="10"/>
      </c>
      <c r="K30" s="73"/>
      <c r="L30" s="17">
        <f>IF(ISNA(MATCH(CONCATENATE(L$4,$A30),Divize!$W:$W,0)),"",INDEX(Divize!$C:$C,MATCH(CONCATENATE(L$4,$A30),Divize!$W:$W,0),1))</f>
      </c>
      <c r="M30" s="55"/>
      <c r="N30" s="4">
        <f>IF(L30="","",'1. závod'!N30)</f>
      </c>
      <c r="O30" s="53">
        <f t="shared" si="11"/>
      </c>
      <c r="P30" s="73"/>
      <c r="Q30" s="17">
        <f>IF(ISNA(MATCH(CONCATENATE(Q$4,$A30),Divize!$W:$W,0)),"",INDEX(Divize!$C:$C,MATCH(CONCATENATE(Q$4,$A30),Divize!$W:$W,0),1))</f>
      </c>
      <c r="R30" s="55"/>
      <c r="S30" s="4">
        <f>IF(Q30="","",'1. závod'!S30)</f>
      </c>
      <c r="T30" s="53">
        <f t="shared" si="12"/>
      </c>
      <c r="U30" s="73"/>
      <c r="V30" s="17">
        <f>IF(ISNA(MATCH(CONCATENATE(V$4,$A30),Divize!$W:$W,0)),"",INDEX(Divize!$C:$C,MATCH(CONCATENATE(V$4,$A30),Divize!$W:$W,0),1))</f>
      </c>
      <c r="W30" s="55"/>
      <c r="X30" s="4">
        <f>IF(V30="","",'1. závod'!X30)</f>
      </c>
      <c r="Y30" s="53">
        <f t="shared" si="13"/>
      </c>
      <c r="Z30" s="73"/>
      <c r="AA30" s="17">
        <f>IF(ISNA(MATCH(CONCATENATE(AA$4,$A30),Divize!$W:$W,0)),"",INDEX(Divize!$C:$C,MATCH(CONCATENATE(AA$4,$A30),Divize!$W:$W,0),1))</f>
      </c>
      <c r="AB30" s="55"/>
      <c r="AC30" s="4">
        <f>IF(AA30="","",'1. závod'!AC30)</f>
      </c>
      <c r="AD30" s="53">
        <f t="shared" si="14"/>
      </c>
      <c r="AE30" s="73"/>
      <c r="AF30" s="17">
        <f>IF(ISNA(MATCH(CONCATENATE(AF$4,$A30),Divize!$W:$W,0)),"",INDEX(Divize!$C:$C,MATCH(CONCATENATE(AF$4,$A30),Divize!$W:$W,0),1))</f>
      </c>
      <c r="AG30" s="55"/>
      <c r="AH30" s="4">
        <f>IF(AF30="","",'1. závod'!AH30)</f>
      </c>
      <c r="AI30" s="53">
        <f t="shared" si="0"/>
      </c>
      <c r="AJ30" s="73"/>
      <c r="AK30" s="17">
        <f>IF(ISNA(MATCH(CONCATENATE(AK$4,$A30),Divize!$W:$W,0)),"",INDEX(Divize!$C:$C,MATCH(CONCATENATE(AK$4,$A30),Divize!$W:$W,0),1))</f>
      </c>
      <c r="AL30" s="55"/>
      <c r="AM30" s="4">
        <f>IF(AK30="","",'1. závod'!AM30)</f>
      </c>
      <c r="AN30" s="53">
        <f t="shared" si="1"/>
      </c>
      <c r="AO30" s="73"/>
      <c r="AP30" s="17">
        <f>IF(ISNA(MATCH(CONCATENATE(AP$4,$A30),Divize!$W:$W,0)),"",INDEX(Divize!$C:$C,MATCH(CONCATENATE(AP$4,$A30),Divize!$W:$W,0),1))</f>
      </c>
      <c r="AQ30" s="55"/>
      <c r="AR30" s="4">
        <f>IF(AP30="","",'1. závod'!AR30)</f>
      </c>
      <c r="AS30" s="53">
        <f t="shared" si="2"/>
      </c>
      <c r="AT30" s="73"/>
      <c r="AU30" s="17">
        <f>IF(ISNA(MATCH(CONCATENATE(AU$4,$A30),Divize!$W:$W,0)),"",INDEX(Divize!$C:$C,MATCH(CONCATENATE(AU$4,$A30),Divize!$W:$W,0),1))</f>
      </c>
      <c r="AV30" s="55"/>
      <c r="AW30" s="4">
        <f>IF(AU30="","",'1. závod'!AW30)</f>
      </c>
      <c r="AX30" s="53">
        <f t="shared" si="3"/>
      </c>
      <c r="AY30" s="73"/>
      <c r="AZ30" s="17">
        <f>IF(ISNA(MATCH(CONCATENATE(AZ$4,$A30),Divize!$W:$W,0)),"",INDEX(Divize!$C:$C,MATCH(CONCATENATE(AZ$4,$A30),Divize!$W:$W,0),1))</f>
      </c>
      <c r="BA30" s="55"/>
      <c r="BB30" s="4">
        <f>IF(AZ30="","",'1. závod'!BB30)</f>
      </c>
      <c r="BC30" s="53">
        <f t="shared" si="4"/>
      </c>
      <c r="BD30" s="73"/>
      <c r="BE30" s="17">
        <f>IF(ISNA(MATCH(CONCATENATE(BE$4,$A30),Divize!$W:$W,0)),"",INDEX(Divize!$C:$C,MATCH(CONCATENATE(BE$4,$A30),Divize!$W:$W,0),1))</f>
      </c>
      <c r="BF30" s="55"/>
      <c r="BG30" s="4">
        <f>IF(BE30="","",'1. závod'!BG30)</f>
      </c>
      <c r="BH30" s="53">
        <f t="shared" si="5"/>
      </c>
      <c r="BI30" s="73"/>
      <c r="BJ30" s="17">
        <f>IF(ISNA(MATCH(CONCATENATE(BJ$4,$A30),Divize!$W:$W,0)),"",INDEX(Divize!$C:$C,MATCH(CONCATENATE(BJ$4,$A30),Divize!$W:$W,0),1))</f>
      </c>
      <c r="BK30" s="55"/>
      <c r="BL30" s="4">
        <f>IF(BJ30="","",'1. závod'!BL30)</f>
      </c>
      <c r="BM30" s="53">
        <f t="shared" si="6"/>
      </c>
      <c r="BN30" s="73"/>
      <c r="BO30" s="17">
        <f>IF(ISNA(MATCH(CONCATENATE(BO$4,$A30),Divize!$W:$W,0)),"",INDEX(Divize!$C:$C,MATCH(CONCATENATE(BO$4,$A30),Divize!$W:$W,0),1))</f>
      </c>
      <c r="BP30" s="55"/>
      <c r="BQ30" s="4">
        <f>IF(BO30="","",'1. závod'!BQ30)</f>
      </c>
      <c r="BR30" s="53">
        <f t="shared" si="7"/>
      </c>
      <c r="BS30" s="73"/>
      <c r="BT30" s="17">
        <f>IF(ISNA(MATCH(CONCATENATE(BT$4,$A30),Divize!$W:$W,0)),"",INDEX(Divize!$C:$C,MATCH(CONCATENATE(BT$4,$A30),Divize!$W:$W,0),1))</f>
      </c>
      <c r="BU30" s="55"/>
      <c r="BV30" s="4">
        <f>IF(BT30="","",'1. závod'!BV30)</f>
      </c>
      <c r="BW30" s="53">
        <f t="shared" si="8"/>
      </c>
      <c r="BX30" s="73"/>
    </row>
    <row r="31" spans="1:76" s="10" customFormat="1" ht="34.5" customHeight="1">
      <c r="A31" s="5">
        <v>26</v>
      </c>
      <c r="B31" s="17">
        <f>IF(ISNA(MATCH(CONCATENATE(B$4,$A31),Divize!$W:$W,0)),"",INDEX(Divize!$C:$C,MATCH(CONCATENATE(B$4,$A31),Divize!$W:$W,0),1))</f>
      </c>
      <c r="C31" s="55"/>
      <c r="D31" s="4">
        <f>IF(B31="","",'1. závod'!D31)</f>
      </c>
      <c r="E31" s="53">
        <f t="shared" si="9"/>
      </c>
      <c r="F31" s="73"/>
      <c r="G31" s="17">
        <f>IF(ISNA(MATCH(CONCATENATE(G$4,$A31),Divize!$W:$W,0)),"",INDEX(Divize!$C:$C,MATCH(CONCATENATE(G$4,$A31),Divize!$W:$W,0),1))</f>
      </c>
      <c r="H31" s="55"/>
      <c r="I31" s="4">
        <f>IF(G31="","",'1. závod'!I31)</f>
      </c>
      <c r="J31" s="53">
        <f t="shared" si="10"/>
      </c>
      <c r="K31" s="73"/>
      <c r="L31" s="17">
        <f>IF(ISNA(MATCH(CONCATENATE(L$4,$A31),Divize!$W:$W,0)),"",INDEX(Divize!$C:$C,MATCH(CONCATENATE(L$4,$A31),Divize!$W:$W,0),1))</f>
      </c>
      <c r="M31" s="55"/>
      <c r="N31" s="4">
        <f>IF(L31="","",'1. závod'!N31)</f>
      </c>
      <c r="O31" s="53">
        <f t="shared" si="11"/>
      </c>
      <c r="P31" s="73"/>
      <c r="Q31" s="17">
        <f>IF(ISNA(MATCH(CONCATENATE(Q$4,$A31),Divize!$W:$W,0)),"",INDEX(Divize!$C:$C,MATCH(CONCATENATE(Q$4,$A31),Divize!$W:$W,0),1))</f>
      </c>
      <c r="R31" s="55"/>
      <c r="S31" s="4">
        <f>IF(Q31="","",'1. závod'!S31)</f>
      </c>
      <c r="T31" s="53">
        <f t="shared" si="12"/>
      </c>
      <c r="U31" s="73"/>
      <c r="V31" s="17">
        <f>IF(ISNA(MATCH(CONCATENATE(V$4,$A31),Divize!$W:$W,0)),"",INDEX(Divize!$C:$C,MATCH(CONCATENATE(V$4,$A31),Divize!$W:$W,0),1))</f>
      </c>
      <c r="W31" s="55"/>
      <c r="X31" s="4">
        <f>IF(V31="","",'1. závod'!X31)</f>
      </c>
      <c r="Y31" s="53">
        <f t="shared" si="13"/>
      </c>
      <c r="Z31" s="73"/>
      <c r="AA31" s="17">
        <f>IF(ISNA(MATCH(CONCATENATE(AA$4,$A31),Divize!$W:$W,0)),"",INDEX(Divize!$C:$C,MATCH(CONCATENATE(AA$4,$A31),Divize!$W:$W,0),1))</f>
      </c>
      <c r="AB31" s="55"/>
      <c r="AC31" s="4">
        <f>IF(AA31="","",'1. závod'!AC31)</f>
      </c>
      <c r="AD31" s="53">
        <f t="shared" si="14"/>
      </c>
      <c r="AE31" s="73"/>
      <c r="AF31" s="17">
        <f>IF(ISNA(MATCH(CONCATENATE(AF$4,$A31),Divize!$W:$W,0)),"",INDEX(Divize!$C:$C,MATCH(CONCATENATE(AF$4,$A31),Divize!$W:$W,0),1))</f>
      </c>
      <c r="AG31" s="55"/>
      <c r="AH31" s="4">
        <f>IF(AF31="","",'1. závod'!AH31)</f>
      </c>
      <c r="AI31" s="53">
        <f t="shared" si="0"/>
      </c>
      <c r="AJ31" s="73"/>
      <c r="AK31" s="17">
        <f>IF(ISNA(MATCH(CONCATENATE(AK$4,$A31),Divize!$W:$W,0)),"",INDEX(Divize!$C:$C,MATCH(CONCATENATE(AK$4,$A31),Divize!$W:$W,0),1))</f>
      </c>
      <c r="AL31" s="55"/>
      <c r="AM31" s="4">
        <f>IF(AK31="","",'1. závod'!AM31)</f>
      </c>
      <c r="AN31" s="53">
        <f t="shared" si="1"/>
      </c>
      <c r="AO31" s="73"/>
      <c r="AP31" s="17">
        <f>IF(ISNA(MATCH(CONCATENATE(AP$4,$A31),Divize!$W:$W,0)),"",INDEX(Divize!$C:$C,MATCH(CONCATENATE(AP$4,$A31),Divize!$W:$W,0),1))</f>
      </c>
      <c r="AQ31" s="55"/>
      <c r="AR31" s="4">
        <f>IF(AP31="","",'1. závod'!AR31)</f>
      </c>
      <c r="AS31" s="53">
        <f t="shared" si="2"/>
      </c>
      <c r="AT31" s="73"/>
      <c r="AU31" s="17">
        <f>IF(ISNA(MATCH(CONCATENATE(AU$4,$A31),Divize!$W:$W,0)),"",INDEX(Divize!$C:$C,MATCH(CONCATENATE(AU$4,$A31),Divize!$W:$W,0),1))</f>
      </c>
      <c r="AV31" s="55"/>
      <c r="AW31" s="4">
        <f>IF(AU31="","",'1. závod'!AW31)</f>
      </c>
      <c r="AX31" s="53">
        <f t="shared" si="3"/>
      </c>
      <c r="AY31" s="73"/>
      <c r="AZ31" s="17">
        <f>IF(ISNA(MATCH(CONCATENATE(AZ$4,$A31),Divize!$W:$W,0)),"",INDEX(Divize!$C:$C,MATCH(CONCATENATE(AZ$4,$A31),Divize!$W:$W,0),1))</f>
      </c>
      <c r="BA31" s="55"/>
      <c r="BB31" s="4">
        <f>IF(AZ31="","",'1. závod'!BB31)</f>
      </c>
      <c r="BC31" s="53">
        <f t="shared" si="4"/>
      </c>
      <c r="BD31" s="73"/>
      <c r="BE31" s="17">
        <f>IF(ISNA(MATCH(CONCATENATE(BE$4,$A31),Divize!$W:$W,0)),"",INDEX(Divize!$C:$C,MATCH(CONCATENATE(BE$4,$A31),Divize!$W:$W,0),1))</f>
      </c>
      <c r="BF31" s="55"/>
      <c r="BG31" s="4">
        <f>IF(BE31="","",'1. závod'!BG31)</f>
      </c>
      <c r="BH31" s="53">
        <f t="shared" si="5"/>
      </c>
      <c r="BI31" s="73"/>
      <c r="BJ31" s="17">
        <f>IF(ISNA(MATCH(CONCATENATE(BJ$4,$A31),Divize!$W:$W,0)),"",INDEX(Divize!$C:$C,MATCH(CONCATENATE(BJ$4,$A31),Divize!$W:$W,0),1))</f>
      </c>
      <c r="BK31" s="55"/>
      <c r="BL31" s="4">
        <f>IF(BJ31="","",'1. závod'!BL31)</f>
      </c>
      <c r="BM31" s="53">
        <f t="shared" si="6"/>
      </c>
      <c r="BN31" s="73"/>
      <c r="BO31" s="17">
        <f>IF(ISNA(MATCH(CONCATENATE(BO$4,$A31),Divize!$W:$W,0)),"",INDEX(Divize!$C:$C,MATCH(CONCATENATE(BO$4,$A31),Divize!$W:$W,0),1))</f>
      </c>
      <c r="BP31" s="55"/>
      <c r="BQ31" s="4">
        <f>IF(BO31="","",'1. závod'!BQ31)</f>
      </c>
      <c r="BR31" s="53">
        <f t="shared" si="7"/>
      </c>
      <c r="BS31" s="73"/>
      <c r="BT31" s="17">
        <f>IF(ISNA(MATCH(CONCATENATE(BT$4,$A31),Divize!$W:$W,0)),"",INDEX(Divize!$C:$C,MATCH(CONCATENATE(BT$4,$A31),Divize!$W:$W,0),1))</f>
      </c>
      <c r="BU31" s="55"/>
      <c r="BV31" s="4">
        <f>IF(BT31="","",'1. závod'!BV31)</f>
      </c>
      <c r="BW31" s="53">
        <f t="shared" si="8"/>
      </c>
      <c r="BX31" s="73"/>
    </row>
    <row r="32" spans="1:76" s="10" customFormat="1" ht="34.5" customHeight="1">
      <c r="A32" s="5">
        <v>27</v>
      </c>
      <c r="B32" s="17">
        <f>IF(ISNA(MATCH(CONCATENATE(B$4,$A32),Divize!$W:$W,0)),"",INDEX(Divize!$C:$C,MATCH(CONCATENATE(B$4,$A32),Divize!$W:$W,0),1))</f>
      </c>
      <c r="C32" s="55"/>
      <c r="D32" s="4">
        <f>IF(B32="","",'1. závod'!D32)</f>
      </c>
      <c r="E32" s="53">
        <f t="shared" si="9"/>
      </c>
      <c r="F32" s="73"/>
      <c r="G32" s="17">
        <f>IF(ISNA(MATCH(CONCATENATE(G$4,$A32),Divize!$W:$W,0)),"",INDEX(Divize!$C:$C,MATCH(CONCATENATE(G$4,$A32),Divize!$W:$W,0),1))</f>
      </c>
      <c r="H32" s="55"/>
      <c r="I32" s="4">
        <f>IF(G32="","",'1. závod'!I32)</f>
      </c>
      <c r="J32" s="53">
        <f t="shared" si="10"/>
      </c>
      <c r="K32" s="73"/>
      <c r="L32" s="17">
        <f>IF(ISNA(MATCH(CONCATENATE(L$4,$A32),Divize!$W:$W,0)),"",INDEX(Divize!$C:$C,MATCH(CONCATENATE(L$4,$A32),Divize!$W:$W,0),1))</f>
      </c>
      <c r="M32" s="55"/>
      <c r="N32" s="4">
        <f>IF(L32="","",'1. závod'!N32)</f>
      </c>
      <c r="O32" s="53">
        <f t="shared" si="11"/>
      </c>
      <c r="P32" s="73"/>
      <c r="Q32" s="17">
        <f>IF(ISNA(MATCH(CONCATENATE(Q$4,$A32),Divize!$W:$W,0)),"",INDEX(Divize!$C:$C,MATCH(CONCATENATE(Q$4,$A32),Divize!$W:$W,0),1))</f>
      </c>
      <c r="R32" s="55"/>
      <c r="S32" s="4">
        <f>IF(Q32="","",'1. závod'!S32)</f>
      </c>
      <c r="T32" s="53">
        <f t="shared" si="12"/>
      </c>
      <c r="U32" s="73"/>
      <c r="V32" s="17">
        <f>IF(ISNA(MATCH(CONCATENATE(V$4,$A32),Divize!$W:$W,0)),"",INDEX(Divize!$C:$C,MATCH(CONCATENATE(V$4,$A32),Divize!$W:$W,0),1))</f>
      </c>
      <c r="W32" s="55"/>
      <c r="X32" s="4">
        <f>IF(V32="","",'1. závod'!X32)</f>
      </c>
      <c r="Y32" s="53">
        <f t="shared" si="13"/>
      </c>
      <c r="Z32" s="73"/>
      <c r="AA32" s="17">
        <f>IF(ISNA(MATCH(CONCATENATE(AA$4,$A32),Divize!$W:$W,0)),"",INDEX(Divize!$C:$C,MATCH(CONCATENATE(AA$4,$A32),Divize!$W:$W,0),1))</f>
      </c>
      <c r="AB32" s="55"/>
      <c r="AC32" s="4">
        <f>IF(AA32="","",'1. závod'!AC32)</f>
      </c>
      <c r="AD32" s="53">
        <f t="shared" si="14"/>
      </c>
      <c r="AE32" s="73"/>
      <c r="AF32" s="17">
        <f>IF(ISNA(MATCH(CONCATENATE(AF$4,$A32),Divize!$W:$W,0)),"",INDEX(Divize!$C:$C,MATCH(CONCATENATE(AF$4,$A32),Divize!$W:$W,0),1))</f>
      </c>
      <c r="AG32" s="55"/>
      <c r="AH32" s="4">
        <f>IF(AF32="","",'1. závod'!AH32)</f>
      </c>
      <c r="AI32" s="53">
        <f t="shared" si="0"/>
      </c>
      <c r="AJ32" s="73"/>
      <c r="AK32" s="17">
        <f>IF(ISNA(MATCH(CONCATENATE(AK$4,$A32),Divize!$W:$W,0)),"",INDEX(Divize!$C:$C,MATCH(CONCATENATE(AK$4,$A32),Divize!$W:$W,0),1))</f>
      </c>
      <c r="AL32" s="55"/>
      <c r="AM32" s="4">
        <f>IF(AK32="","",'1. závod'!AM32)</f>
      </c>
      <c r="AN32" s="53">
        <f t="shared" si="1"/>
      </c>
      <c r="AO32" s="73"/>
      <c r="AP32" s="17">
        <f>IF(ISNA(MATCH(CONCATENATE(AP$4,$A32),Divize!$W:$W,0)),"",INDEX(Divize!$C:$C,MATCH(CONCATENATE(AP$4,$A32),Divize!$W:$W,0),1))</f>
      </c>
      <c r="AQ32" s="55"/>
      <c r="AR32" s="4">
        <f>IF(AP32="","",'1. závod'!AR32)</f>
      </c>
      <c r="AS32" s="53">
        <f t="shared" si="2"/>
      </c>
      <c r="AT32" s="73"/>
      <c r="AU32" s="17">
        <f>IF(ISNA(MATCH(CONCATENATE(AU$4,$A32),Divize!$W:$W,0)),"",INDEX(Divize!$C:$C,MATCH(CONCATENATE(AU$4,$A32),Divize!$W:$W,0),1))</f>
      </c>
      <c r="AV32" s="55"/>
      <c r="AW32" s="4">
        <f>IF(AU32="","",'1. závod'!AW32)</f>
      </c>
      <c r="AX32" s="53">
        <f t="shared" si="3"/>
      </c>
      <c r="AY32" s="73"/>
      <c r="AZ32" s="17">
        <f>IF(ISNA(MATCH(CONCATENATE(AZ$4,$A32),Divize!$W:$W,0)),"",INDEX(Divize!$C:$C,MATCH(CONCATENATE(AZ$4,$A32),Divize!$W:$W,0),1))</f>
      </c>
      <c r="BA32" s="55"/>
      <c r="BB32" s="4">
        <f>IF(AZ32="","",'1. závod'!BB32)</f>
      </c>
      <c r="BC32" s="53">
        <f t="shared" si="4"/>
      </c>
      <c r="BD32" s="73"/>
      <c r="BE32" s="17">
        <f>IF(ISNA(MATCH(CONCATENATE(BE$4,$A32),Divize!$W:$W,0)),"",INDEX(Divize!$C:$C,MATCH(CONCATENATE(BE$4,$A32),Divize!$W:$W,0),1))</f>
      </c>
      <c r="BF32" s="55"/>
      <c r="BG32" s="4">
        <f>IF(BE32="","",'1. závod'!BG32)</f>
      </c>
      <c r="BH32" s="53">
        <f t="shared" si="5"/>
      </c>
      <c r="BI32" s="73"/>
      <c r="BJ32" s="17">
        <f>IF(ISNA(MATCH(CONCATENATE(BJ$4,$A32),Divize!$W:$W,0)),"",INDEX(Divize!$C:$C,MATCH(CONCATENATE(BJ$4,$A32),Divize!$W:$W,0),1))</f>
      </c>
      <c r="BK32" s="55"/>
      <c r="BL32" s="4">
        <f>IF(BJ32="","",'1. závod'!BL32)</f>
      </c>
      <c r="BM32" s="53">
        <f t="shared" si="6"/>
      </c>
      <c r="BN32" s="73"/>
      <c r="BO32" s="17">
        <f>IF(ISNA(MATCH(CONCATENATE(BO$4,$A32),Divize!$W:$W,0)),"",INDEX(Divize!$C:$C,MATCH(CONCATENATE(BO$4,$A32),Divize!$W:$W,0),1))</f>
      </c>
      <c r="BP32" s="55"/>
      <c r="BQ32" s="4">
        <f>IF(BO32="","",'1. závod'!BQ32)</f>
      </c>
      <c r="BR32" s="53">
        <f t="shared" si="7"/>
      </c>
      <c r="BS32" s="73"/>
      <c r="BT32" s="17">
        <f>IF(ISNA(MATCH(CONCATENATE(BT$4,$A32),Divize!$W:$W,0)),"",INDEX(Divize!$C:$C,MATCH(CONCATENATE(BT$4,$A32),Divize!$W:$W,0),1))</f>
      </c>
      <c r="BU32" s="55"/>
      <c r="BV32" s="4">
        <f>IF(BT32="","",'1. závod'!BV32)</f>
      </c>
      <c r="BW32" s="53">
        <f t="shared" si="8"/>
      </c>
      <c r="BX32" s="73"/>
    </row>
    <row r="33" spans="1:76" s="10" customFormat="1" ht="34.5" customHeight="1">
      <c r="A33" s="5">
        <v>28</v>
      </c>
      <c r="B33" s="17">
        <f>IF(ISNA(MATCH(CONCATENATE(B$4,$A33),Divize!$W:$W,0)),"",INDEX(Divize!$C:$C,MATCH(CONCATENATE(B$4,$A33),Divize!$W:$W,0),1))</f>
      </c>
      <c r="C33" s="55"/>
      <c r="D33" s="4">
        <f>IF(B33="","",'1. závod'!D33)</f>
      </c>
      <c r="E33" s="53">
        <f t="shared" si="9"/>
      </c>
      <c r="F33" s="73"/>
      <c r="G33" s="17">
        <f>IF(ISNA(MATCH(CONCATENATE(G$4,$A33),Divize!$W:$W,0)),"",INDEX(Divize!$C:$C,MATCH(CONCATENATE(G$4,$A33),Divize!$W:$W,0),1))</f>
      </c>
      <c r="H33" s="55"/>
      <c r="I33" s="4">
        <f>IF(G33="","",'1. závod'!I33)</f>
      </c>
      <c r="J33" s="53">
        <f t="shared" si="10"/>
      </c>
      <c r="K33" s="73"/>
      <c r="L33" s="17">
        <f>IF(ISNA(MATCH(CONCATENATE(L$4,$A33),Divize!$W:$W,0)),"",INDEX(Divize!$C:$C,MATCH(CONCATENATE(L$4,$A33),Divize!$W:$W,0),1))</f>
      </c>
      <c r="M33" s="55"/>
      <c r="N33" s="4">
        <f>IF(L33="","",'1. závod'!N33)</f>
      </c>
      <c r="O33" s="53">
        <f t="shared" si="11"/>
      </c>
      <c r="P33" s="73"/>
      <c r="Q33" s="17">
        <f>IF(ISNA(MATCH(CONCATENATE(Q$4,$A33),Divize!$W:$W,0)),"",INDEX(Divize!$C:$C,MATCH(CONCATENATE(Q$4,$A33),Divize!$W:$W,0),1))</f>
      </c>
      <c r="R33" s="55"/>
      <c r="S33" s="4">
        <f>IF(Q33="","",'1. závod'!S33)</f>
      </c>
      <c r="T33" s="53">
        <f t="shared" si="12"/>
      </c>
      <c r="U33" s="73"/>
      <c r="V33" s="17">
        <f>IF(ISNA(MATCH(CONCATENATE(V$4,$A33),Divize!$W:$W,0)),"",INDEX(Divize!$C:$C,MATCH(CONCATENATE(V$4,$A33),Divize!$W:$W,0),1))</f>
      </c>
      <c r="W33" s="55"/>
      <c r="X33" s="4">
        <f>IF(V33="","",'1. závod'!X33)</f>
      </c>
      <c r="Y33" s="53">
        <f t="shared" si="13"/>
      </c>
      <c r="Z33" s="73"/>
      <c r="AA33" s="17">
        <f>IF(ISNA(MATCH(CONCATENATE(AA$4,$A33),Divize!$W:$W,0)),"",INDEX(Divize!$C:$C,MATCH(CONCATENATE(AA$4,$A33),Divize!$W:$W,0),1))</f>
      </c>
      <c r="AB33" s="55"/>
      <c r="AC33" s="4">
        <f>IF(AA33="","",'1. závod'!AC33)</f>
      </c>
      <c r="AD33" s="53">
        <f t="shared" si="14"/>
      </c>
      <c r="AE33" s="73"/>
      <c r="AF33" s="17">
        <f>IF(ISNA(MATCH(CONCATENATE(AF$4,$A33),Divize!$W:$W,0)),"",INDEX(Divize!$C:$C,MATCH(CONCATENATE(AF$4,$A33),Divize!$W:$W,0),1))</f>
      </c>
      <c r="AG33" s="55"/>
      <c r="AH33" s="4">
        <f>IF(AF33="","",'1. závod'!AH33)</f>
      </c>
      <c r="AI33" s="53">
        <f t="shared" si="0"/>
      </c>
      <c r="AJ33" s="73"/>
      <c r="AK33" s="17">
        <f>IF(ISNA(MATCH(CONCATENATE(AK$4,$A33),Divize!$W:$W,0)),"",INDEX(Divize!$C:$C,MATCH(CONCATENATE(AK$4,$A33),Divize!$W:$W,0),1))</f>
      </c>
      <c r="AL33" s="55"/>
      <c r="AM33" s="4">
        <f>IF(AK33="","",'1. závod'!AM33)</f>
      </c>
      <c r="AN33" s="53">
        <f t="shared" si="1"/>
      </c>
      <c r="AO33" s="73"/>
      <c r="AP33" s="17">
        <f>IF(ISNA(MATCH(CONCATENATE(AP$4,$A33),Divize!$W:$W,0)),"",INDEX(Divize!$C:$C,MATCH(CONCATENATE(AP$4,$A33),Divize!$W:$W,0),1))</f>
      </c>
      <c r="AQ33" s="55"/>
      <c r="AR33" s="4">
        <f>IF(AP33="","",'1. závod'!AR33)</f>
      </c>
      <c r="AS33" s="53">
        <f t="shared" si="2"/>
      </c>
      <c r="AT33" s="73"/>
      <c r="AU33" s="17">
        <f>IF(ISNA(MATCH(CONCATENATE(AU$4,$A33),Divize!$W:$W,0)),"",INDEX(Divize!$C:$C,MATCH(CONCATENATE(AU$4,$A33),Divize!$W:$W,0),1))</f>
      </c>
      <c r="AV33" s="55"/>
      <c r="AW33" s="4">
        <f>IF(AU33="","",'1. závod'!AW33)</f>
      </c>
      <c r="AX33" s="53">
        <f t="shared" si="3"/>
      </c>
      <c r="AY33" s="73"/>
      <c r="AZ33" s="17">
        <f>IF(ISNA(MATCH(CONCATENATE(AZ$4,$A33),Divize!$W:$W,0)),"",INDEX(Divize!$C:$C,MATCH(CONCATENATE(AZ$4,$A33),Divize!$W:$W,0),1))</f>
      </c>
      <c r="BA33" s="55"/>
      <c r="BB33" s="4">
        <f>IF(AZ33="","",'1. závod'!BB33)</f>
      </c>
      <c r="BC33" s="53">
        <f t="shared" si="4"/>
      </c>
      <c r="BD33" s="73"/>
      <c r="BE33" s="17">
        <f>IF(ISNA(MATCH(CONCATENATE(BE$4,$A33),Divize!$W:$W,0)),"",INDEX(Divize!$C:$C,MATCH(CONCATENATE(BE$4,$A33),Divize!$W:$W,0),1))</f>
      </c>
      <c r="BF33" s="55"/>
      <c r="BG33" s="4">
        <f>IF(BE33="","",'1. závod'!BG33)</f>
      </c>
      <c r="BH33" s="53">
        <f t="shared" si="5"/>
      </c>
      <c r="BI33" s="73"/>
      <c r="BJ33" s="17">
        <f>IF(ISNA(MATCH(CONCATENATE(BJ$4,$A33),Divize!$W:$W,0)),"",INDEX(Divize!$C:$C,MATCH(CONCATENATE(BJ$4,$A33),Divize!$W:$W,0),1))</f>
      </c>
      <c r="BK33" s="55"/>
      <c r="BL33" s="4">
        <f>IF(BJ33="","",'1. závod'!BL33)</f>
      </c>
      <c r="BM33" s="53">
        <f t="shared" si="6"/>
      </c>
      <c r="BN33" s="73"/>
      <c r="BO33" s="17">
        <f>IF(ISNA(MATCH(CONCATENATE(BO$4,$A33),Divize!$W:$W,0)),"",INDEX(Divize!$C:$C,MATCH(CONCATENATE(BO$4,$A33),Divize!$W:$W,0),1))</f>
      </c>
      <c r="BP33" s="55"/>
      <c r="BQ33" s="4">
        <f>IF(BO33="","",'1. závod'!BQ33)</f>
      </c>
      <c r="BR33" s="53">
        <f t="shared" si="7"/>
      </c>
      <c r="BS33" s="73"/>
      <c r="BT33" s="17">
        <f>IF(ISNA(MATCH(CONCATENATE(BT$4,$A33),Divize!$W:$W,0)),"",INDEX(Divize!$C:$C,MATCH(CONCATENATE(BT$4,$A33),Divize!$W:$W,0),1))</f>
      </c>
      <c r="BU33" s="55"/>
      <c r="BV33" s="4">
        <f>IF(BT33="","",'1. závod'!BV33)</f>
      </c>
      <c r="BW33" s="53">
        <f t="shared" si="8"/>
      </c>
      <c r="BX33" s="73"/>
    </row>
    <row r="34" spans="1:76" s="10" customFormat="1" ht="34.5" customHeight="1">
      <c r="A34" s="5">
        <v>29</v>
      </c>
      <c r="B34" s="17">
        <f>IF(ISNA(MATCH(CONCATENATE(B$4,$A34),Divize!$W:$W,0)),"",INDEX(Divize!$C:$C,MATCH(CONCATENATE(B$4,$A34),Divize!$W:$W,0),1))</f>
      </c>
      <c r="C34" s="55"/>
      <c r="D34" s="4">
        <f>IF(B34="","",'1. závod'!D34)</f>
      </c>
      <c r="E34" s="53">
        <f t="shared" si="9"/>
      </c>
      <c r="F34" s="73"/>
      <c r="G34" s="17">
        <f>IF(ISNA(MATCH(CONCATENATE(G$4,$A34),Divize!$W:$W,0)),"",INDEX(Divize!$C:$C,MATCH(CONCATENATE(G$4,$A34),Divize!$W:$W,0),1))</f>
      </c>
      <c r="H34" s="55"/>
      <c r="I34" s="4">
        <f>IF(G34="","",'1. závod'!I34)</f>
      </c>
      <c r="J34" s="53">
        <f t="shared" si="10"/>
      </c>
      <c r="K34" s="73"/>
      <c r="L34" s="17">
        <f>IF(ISNA(MATCH(CONCATENATE(L$4,$A34),Divize!$W:$W,0)),"",INDEX(Divize!$C:$C,MATCH(CONCATENATE(L$4,$A34),Divize!$W:$W,0),1))</f>
      </c>
      <c r="M34" s="55"/>
      <c r="N34" s="4">
        <f>IF(L34="","",'1. závod'!N34)</f>
      </c>
      <c r="O34" s="53">
        <f t="shared" si="11"/>
      </c>
      <c r="P34" s="73"/>
      <c r="Q34" s="17">
        <f>IF(ISNA(MATCH(CONCATENATE(Q$4,$A34),Divize!$W:$W,0)),"",INDEX(Divize!$C:$C,MATCH(CONCATENATE(Q$4,$A34),Divize!$W:$W,0),1))</f>
      </c>
      <c r="R34" s="55"/>
      <c r="S34" s="4">
        <f>IF(Q34="","",'1. závod'!S34)</f>
      </c>
      <c r="T34" s="53">
        <f t="shared" si="12"/>
      </c>
      <c r="U34" s="73"/>
      <c r="V34" s="17">
        <f>IF(ISNA(MATCH(CONCATENATE(V$4,$A34),Divize!$W:$W,0)),"",INDEX(Divize!$C:$C,MATCH(CONCATENATE(V$4,$A34),Divize!$W:$W,0),1))</f>
      </c>
      <c r="W34" s="55"/>
      <c r="X34" s="4">
        <f>IF(V34="","",'1. závod'!X34)</f>
      </c>
      <c r="Y34" s="53">
        <f t="shared" si="13"/>
      </c>
      <c r="Z34" s="73"/>
      <c r="AA34" s="17">
        <f>IF(ISNA(MATCH(CONCATENATE(AA$4,$A34),Divize!$W:$W,0)),"",INDEX(Divize!$C:$C,MATCH(CONCATENATE(AA$4,$A34),Divize!$W:$W,0),1))</f>
      </c>
      <c r="AB34" s="55"/>
      <c r="AC34" s="4">
        <f>IF(AA34="","",'1. závod'!AC34)</f>
      </c>
      <c r="AD34" s="53">
        <f t="shared" si="14"/>
      </c>
      <c r="AE34" s="73"/>
      <c r="AF34" s="17">
        <f>IF(ISNA(MATCH(CONCATENATE(AF$4,$A34),Divize!$W:$W,0)),"",INDEX(Divize!$C:$C,MATCH(CONCATENATE(AF$4,$A34),Divize!$W:$W,0),1))</f>
      </c>
      <c r="AG34" s="55"/>
      <c r="AH34" s="4">
        <f>IF(AF34="","",'1. závod'!AH34)</f>
      </c>
      <c r="AI34" s="53">
        <f t="shared" si="0"/>
      </c>
      <c r="AJ34" s="73"/>
      <c r="AK34" s="17">
        <f>IF(ISNA(MATCH(CONCATENATE(AK$4,$A34),Divize!$W:$W,0)),"",INDEX(Divize!$C:$C,MATCH(CONCATENATE(AK$4,$A34),Divize!$W:$W,0),1))</f>
      </c>
      <c r="AL34" s="55"/>
      <c r="AM34" s="4">
        <f>IF(AK34="","",'1. závod'!AM34)</f>
      </c>
      <c r="AN34" s="53">
        <f t="shared" si="1"/>
      </c>
      <c r="AO34" s="73"/>
      <c r="AP34" s="17">
        <f>IF(ISNA(MATCH(CONCATENATE(AP$4,$A34),Divize!$W:$W,0)),"",INDEX(Divize!$C:$C,MATCH(CONCATENATE(AP$4,$A34),Divize!$W:$W,0),1))</f>
      </c>
      <c r="AQ34" s="55"/>
      <c r="AR34" s="4">
        <f>IF(AP34="","",'1. závod'!AR34)</f>
      </c>
      <c r="AS34" s="53">
        <f t="shared" si="2"/>
      </c>
      <c r="AT34" s="73"/>
      <c r="AU34" s="17">
        <f>IF(ISNA(MATCH(CONCATENATE(AU$4,$A34),Divize!$W:$W,0)),"",INDEX(Divize!$C:$C,MATCH(CONCATENATE(AU$4,$A34),Divize!$W:$W,0),1))</f>
      </c>
      <c r="AV34" s="55"/>
      <c r="AW34" s="4">
        <f>IF(AU34="","",'1. závod'!AW34)</f>
      </c>
      <c r="AX34" s="53">
        <f t="shared" si="3"/>
      </c>
      <c r="AY34" s="73"/>
      <c r="AZ34" s="17">
        <f>IF(ISNA(MATCH(CONCATENATE(AZ$4,$A34),Divize!$W:$W,0)),"",INDEX(Divize!$C:$C,MATCH(CONCATENATE(AZ$4,$A34),Divize!$W:$W,0),1))</f>
      </c>
      <c r="BA34" s="55"/>
      <c r="BB34" s="4">
        <f>IF(AZ34="","",'1. závod'!BB34)</f>
      </c>
      <c r="BC34" s="53">
        <f t="shared" si="4"/>
      </c>
      <c r="BD34" s="73"/>
      <c r="BE34" s="17">
        <f>IF(ISNA(MATCH(CONCATENATE(BE$4,$A34),Divize!$W:$W,0)),"",INDEX(Divize!$C:$C,MATCH(CONCATENATE(BE$4,$A34),Divize!$W:$W,0),1))</f>
      </c>
      <c r="BF34" s="55"/>
      <c r="BG34" s="4">
        <f>IF(BE34="","",'1. závod'!BG34)</f>
      </c>
      <c r="BH34" s="53">
        <f t="shared" si="5"/>
      </c>
      <c r="BI34" s="73"/>
      <c r="BJ34" s="17">
        <f>IF(ISNA(MATCH(CONCATENATE(BJ$4,$A34),Divize!$W:$W,0)),"",INDEX(Divize!$C:$C,MATCH(CONCATENATE(BJ$4,$A34),Divize!$W:$W,0),1))</f>
      </c>
      <c r="BK34" s="55"/>
      <c r="BL34" s="4">
        <f>IF(BJ34="","",'1. závod'!BL34)</f>
      </c>
      <c r="BM34" s="53">
        <f t="shared" si="6"/>
      </c>
      <c r="BN34" s="73"/>
      <c r="BO34" s="17">
        <f>IF(ISNA(MATCH(CONCATENATE(BO$4,$A34),Divize!$W:$W,0)),"",INDEX(Divize!$C:$C,MATCH(CONCATENATE(BO$4,$A34),Divize!$W:$W,0),1))</f>
      </c>
      <c r="BP34" s="55"/>
      <c r="BQ34" s="4">
        <f>IF(BO34="","",'1. závod'!BQ34)</f>
      </c>
      <c r="BR34" s="53">
        <f t="shared" si="7"/>
      </c>
      <c r="BS34" s="73"/>
      <c r="BT34" s="17">
        <f>IF(ISNA(MATCH(CONCATENATE(BT$4,$A34),Divize!$W:$W,0)),"",INDEX(Divize!$C:$C,MATCH(CONCATENATE(BT$4,$A34),Divize!$W:$W,0),1))</f>
      </c>
      <c r="BU34" s="55"/>
      <c r="BV34" s="4">
        <f>IF(BT34="","",'1. závod'!BV34)</f>
      </c>
      <c r="BW34" s="53">
        <f t="shared" si="8"/>
      </c>
      <c r="BX34" s="73"/>
    </row>
    <row r="35" spans="1:76" s="10" customFormat="1" ht="34.5" customHeight="1" thickBot="1">
      <c r="A35" s="6">
        <v>30</v>
      </c>
      <c r="B35" s="18">
        <f>IF(ISNA(MATCH(CONCATENATE(B$4,$A35),Divize!$W:$W,0)),"",INDEX(Divize!$C:$C,MATCH(CONCATENATE(B$4,$A35),Divize!$W:$W,0),1))</f>
      </c>
      <c r="C35" s="56"/>
      <c r="D35" s="7">
        <f>IF(B35="","",'1. závod'!D35)</f>
      </c>
      <c r="E35" s="54">
        <f t="shared" si="9"/>
      </c>
      <c r="F35" s="74"/>
      <c r="G35" s="18">
        <f>IF(ISNA(MATCH(CONCATENATE(G$4,$A35),Divize!$W:$W,0)),"",INDEX(Divize!$C:$C,MATCH(CONCATENATE(G$4,$A35),Divize!$W:$W,0),1))</f>
      </c>
      <c r="H35" s="56"/>
      <c r="I35" s="7">
        <f>IF(G35="","",'1. závod'!I35)</f>
      </c>
      <c r="J35" s="54">
        <f t="shared" si="10"/>
      </c>
      <c r="K35" s="74"/>
      <c r="L35" s="18">
        <f>IF(ISNA(MATCH(CONCATENATE(L$4,$A35),Divize!$W:$W,0)),"",INDEX(Divize!$C:$C,MATCH(CONCATENATE(L$4,$A35),Divize!$W:$W,0),1))</f>
      </c>
      <c r="M35" s="56"/>
      <c r="N35" s="7">
        <f>IF(L35="","",'1. závod'!N35)</f>
      </c>
      <c r="O35" s="54">
        <f t="shared" si="11"/>
      </c>
      <c r="P35" s="74"/>
      <c r="Q35" s="18">
        <f>IF(ISNA(MATCH(CONCATENATE(Q$4,$A35),Divize!$W:$W,0)),"",INDEX(Divize!$C:$C,MATCH(CONCATENATE(Q$4,$A35),Divize!$W:$W,0),1))</f>
      </c>
      <c r="R35" s="56"/>
      <c r="S35" s="7">
        <f>IF(Q35="","",'1. závod'!S35)</f>
      </c>
      <c r="T35" s="54">
        <f t="shared" si="12"/>
      </c>
      <c r="U35" s="74"/>
      <c r="V35" s="18">
        <f>IF(ISNA(MATCH(CONCATENATE(V$4,$A35),Divize!$W:$W,0)),"",INDEX(Divize!$C:$C,MATCH(CONCATENATE(V$4,$A35),Divize!$W:$W,0),1))</f>
      </c>
      <c r="W35" s="56"/>
      <c r="X35" s="7">
        <f>IF(V35="","",'1. závod'!X35)</f>
      </c>
      <c r="Y35" s="54">
        <f t="shared" si="13"/>
      </c>
      <c r="Z35" s="74"/>
      <c r="AA35" s="18">
        <f>IF(ISNA(MATCH(CONCATENATE(AA$4,$A35),Divize!$W:$W,0)),"",INDEX(Divize!$C:$C,MATCH(CONCATENATE(AA$4,$A35),Divize!$W:$W,0),1))</f>
      </c>
      <c r="AB35" s="56"/>
      <c r="AC35" s="7">
        <f>IF(AA35="","",'1. závod'!AC35)</f>
      </c>
      <c r="AD35" s="54">
        <f t="shared" si="14"/>
      </c>
      <c r="AE35" s="74"/>
      <c r="AF35" s="18">
        <f>IF(ISNA(MATCH(CONCATENATE(AF$4,$A35),Divize!$W:$W,0)),"",INDEX(Divize!$C:$C,MATCH(CONCATENATE(AF$4,$A35),Divize!$W:$W,0),1))</f>
      </c>
      <c r="AG35" s="56"/>
      <c r="AH35" s="7">
        <f>IF(AF35="","",'1. závod'!AH35)</f>
      </c>
      <c r="AI35" s="54">
        <f t="shared" si="0"/>
      </c>
      <c r="AJ35" s="74"/>
      <c r="AK35" s="18">
        <f>IF(ISNA(MATCH(CONCATENATE(AK$4,$A35),Divize!$W:$W,0)),"",INDEX(Divize!$C:$C,MATCH(CONCATENATE(AK$4,$A35),Divize!$W:$W,0),1))</f>
      </c>
      <c r="AL35" s="56"/>
      <c r="AM35" s="7">
        <f>IF(AK35="","",'1. závod'!AM35)</f>
      </c>
      <c r="AN35" s="54">
        <f t="shared" si="1"/>
      </c>
      <c r="AO35" s="74"/>
      <c r="AP35" s="18">
        <f>IF(ISNA(MATCH(CONCATENATE(AP$4,$A35),Divize!$W:$W,0)),"",INDEX(Divize!$C:$C,MATCH(CONCATENATE(AP$4,$A35),Divize!$W:$W,0),1))</f>
      </c>
      <c r="AQ35" s="56"/>
      <c r="AR35" s="7">
        <f>IF(AP35="","",'1. závod'!AR35)</f>
      </c>
      <c r="AS35" s="54">
        <f t="shared" si="2"/>
      </c>
      <c r="AT35" s="74"/>
      <c r="AU35" s="18">
        <f>IF(ISNA(MATCH(CONCATENATE(AU$4,$A35),Divize!$W:$W,0)),"",INDEX(Divize!$C:$C,MATCH(CONCATENATE(AU$4,$A35),Divize!$W:$W,0),1))</f>
      </c>
      <c r="AV35" s="56"/>
      <c r="AW35" s="7">
        <f>IF(AU35="","",'1. závod'!AW35)</f>
      </c>
      <c r="AX35" s="54">
        <f t="shared" si="3"/>
      </c>
      <c r="AY35" s="74"/>
      <c r="AZ35" s="18">
        <f>IF(ISNA(MATCH(CONCATENATE(AZ$4,$A35),Divize!$W:$W,0)),"",INDEX(Divize!$C:$C,MATCH(CONCATENATE(AZ$4,$A35),Divize!$W:$W,0),1))</f>
      </c>
      <c r="BA35" s="56"/>
      <c r="BB35" s="7">
        <f>IF(AZ35="","",'1. závod'!BB35)</f>
      </c>
      <c r="BC35" s="54">
        <f t="shared" si="4"/>
      </c>
      <c r="BD35" s="74"/>
      <c r="BE35" s="18">
        <f>IF(ISNA(MATCH(CONCATENATE(BE$4,$A35),Divize!$W:$W,0)),"",INDEX(Divize!$C:$C,MATCH(CONCATENATE(BE$4,$A35),Divize!$W:$W,0),1))</f>
      </c>
      <c r="BF35" s="56"/>
      <c r="BG35" s="7">
        <f>IF(BE35="","",'1. závod'!BG35)</f>
      </c>
      <c r="BH35" s="54">
        <f t="shared" si="5"/>
      </c>
      <c r="BI35" s="74"/>
      <c r="BJ35" s="18">
        <f>IF(ISNA(MATCH(CONCATENATE(BJ$4,$A35),Divize!$W:$W,0)),"",INDEX(Divize!$C:$C,MATCH(CONCATENATE(BJ$4,$A35),Divize!$W:$W,0),1))</f>
      </c>
      <c r="BK35" s="56"/>
      <c r="BL35" s="7">
        <f>IF(BJ35="","",'1. závod'!BL35)</f>
      </c>
      <c r="BM35" s="54">
        <f t="shared" si="6"/>
      </c>
      <c r="BN35" s="74"/>
      <c r="BO35" s="18">
        <f>IF(ISNA(MATCH(CONCATENATE(BO$4,$A35),Divize!$W:$W,0)),"",INDEX(Divize!$C:$C,MATCH(CONCATENATE(BO$4,$A35),Divize!$W:$W,0),1))</f>
      </c>
      <c r="BP35" s="56"/>
      <c r="BQ35" s="7">
        <f>IF(BO35="","",'1. závod'!BQ35)</f>
      </c>
      <c r="BR35" s="54">
        <f t="shared" si="7"/>
      </c>
      <c r="BS35" s="74"/>
      <c r="BT35" s="18">
        <f>IF(ISNA(MATCH(CONCATENATE(BT$4,$A35),Divize!$W:$W,0)),"",INDEX(Divize!$C:$C,MATCH(CONCATENATE(BT$4,$A35),Divize!$W:$W,0),1))</f>
      </c>
      <c r="BU35" s="56"/>
      <c r="BV35" s="7">
        <f>IF(BT35="","",'1. závod'!BV35)</f>
      </c>
      <c r="BW35" s="54">
        <f t="shared" si="8"/>
      </c>
      <c r="BX35" s="7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J1:BN1"/>
    <mergeCell ref="BJ2:BN2"/>
    <mergeCell ref="BJ3:BN3"/>
    <mergeCell ref="BJ4:BN4"/>
    <mergeCell ref="BO1:BS1"/>
    <mergeCell ref="BO2:BS2"/>
    <mergeCell ref="BO3:BS3"/>
    <mergeCell ref="BO4:BS4"/>
    <mergeCell ref="AZ1:BD1"/>
    <mergeCell ref="AZ2:BD2"/>
    <mergeCell ref="AZ3:BD3"/>
    <mergeCell ref="AZ4:BD4"/>
    <mergeCell ref="BE1:BI1"/>
    <mergeCell ref="BE2:BI2"/>
    <mergeCell ref="BE3:BI3"/>
    <mergeCell ref="BE4:BI4"/>
    <mergeCell ref="AP1:AT1"/>
    <mergeCell ref="AP2:AT2"/>
    <mergeCell ref="AP3:AT3"/>
    <mergeCell ref="AP4:AT4"/>
    <mergeCell ref="AU1:AY1"/>
    <mergeCell ref="AU2:AY2"/>
    <mergeCell ref="AU3:AY3"/>
    <mergeCell ref="AU4:AY4"/>
    <mergeCell ref="V1:Z1"/>
    <mergeCell ref="V2:Z2"/>
    <mergeCell ref="AK1:AO1"/>
    <mergeCell ref="AK2:AO2"/>
    <mergeCell ref="AA1:AE1"/>
    <mergeCell ref="AA2:AE2"/>
    <mergeCell ref="AF1:AJ1"/>
    <mergeCell ref="AF2:AJ2"/>
    <mergeCell ref="L1:P1"/>
    <mergeCell ref="L2:P2"/>
    <mergeCell ref="Q1:U1"/>
    <mergeCell ref="Q2:U2"/>
    <mergeCell ref="B1:F1"/>
    <mergeCell ref="B2:F2"/>
    <mergeCell ref="G1:K1"/>
    <mergeCell ref="G2:K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60"/>
      <c r="B1" s="223" t="str">
        <f>CONCATENATE('Základní list'!$E$3)</f>
        <v>KP a D  2. kolo</v>
      </c>
      <c r="C1" s="223"/>
      <c r="D1" s="223"/>
      <c r="E1" s="223"/>
      <c r="F1" s="223"/>
      <c r="G1" s="223" t="str">
        <f>CONCATENATE('Základní list'!$E$3)</f>
        <v>KP a D  2. kolo</v>
      </c>
      <c r="H1" s="223"/>
      <c r="I1" s="223"/>
      <c r="J1" s="223"/>
      <c r="K1" s="223"/>
      <c r="L1" s="223" t="str">
        <f>CONCATENATE('Základní list'!$E$3)</f>
        <v>KP a D  2. kolo</v>
      </c>
      <c r="M1" s="223"/>
      <c r="N1" s="223"/>
      <c r="O1" s="223"/>
      <c r="P1" s="223"/>
      <c r="Q1" s="223" t="str">
        <f>CONCATENATE('Základní list'!$E$3)</f>
        <v>KP a D  2. kolo</v>
      </c>
      <c r="R1" s="223"/>
      <c r="S1" s="223"/>
      <c r="T1" s="223"/>
      <c r="U1" s="223"/>
      <c r="V1" s="223" t="str">
        <f>CONCATENATE('Základní list'!$E$3)</f>
        <v>KP a D  2. kolo</v>
      </c>
      <c r="W1" s="223"/>
      <c r="X1" s="223"/>
      <c r="Y1" s="223"/>
      <c r="Z1" s="223"/>
      <c r="AA1" s="223" t="str">
        <f>CONCATENATE('Základní list'!$E$3)</f>
        <v>KP a D  2. kolo</v>
      </c>
      <c r="AB1" s="223"/>
      <c r="AC1" s="223"/>
      <c r="AD1" s="223"/>
      <c r="AE1" s="223"/>
      <c r="AF1" s="223" t="str">
        <f>CONCATENATE('Základní list'!$E$3)</f>
        <v>KP a D  2. kolo</v>
      </c>
      <c r="AG1" s="223"/>
      <c r="AH1" s="223"/>
      <c r="AI1" s="223"/>
      <c r="AJ1" s="223"/>
      <c r="AK1" s="223" t="str">
        <f>CONCATENATE('Základní list'!$E$3)</f>
        <v>KP a D  2. kolo</v>
      </c>
      <c r="AL1" s="223"/>
      <c r="AM1" s="223"/>
      <c r="AN1" s="223"/>
      <c r="AO1" s="223"/>
      <c r="AP1" s="223" t="str">
        <f>CONCATENATE('Základní list'!$E$3)</f>
        <v>KP a D  2. kolo</v>
      </c>
      <c r="AQ1" s="223"/>
      <c r="AR1" s="223"/>
      <c r="AS1" s="223"/>
      <c r="AT1" s="223"/>
      <c r="AU1" s="223" t="str">
        <f>CONCATENATE('Základní list'!$E$3)</f>
        <v>KP a D  2. kolo</v>
      </c>
      <c r="AV1" s="223"/>
      <c r="AW1" s="223"/>
      <c r="AX1" s="223"/>
      <c r="AY1" s="223"/>
      <c r="AZ1" s="223" t="str">
        <f>CONCATENATE('Základní list'!$E$3)</f>
        <v>KP a D  2. kolo</v>
      </c>
      <c r="BA1" s="223"/>
      <c r="BB1" s="223"/>
      <c r="BC1" s="223"/>
      <c r="BD1" s="223"/>
      <c r="BE1" s="223" t="str">
        <f>CONCATENATE('Základní list'!$E$3)</f>
        <v>KP a D  2. kolo</v>
      </c>
      <c r="BF1" s="223"/>
      <c r="BG1" s="223"/>
      <c r="BH1" s="223"/>
      <c r="BI1" s="223"/>
      <c r="BJ1" s="223" t="str">
        <f>CONCATENATE('Základní list'!$E$3)</f>
        <v>KP a D  2. kolo</v>
      </c>
      <c r="BK1" s="223"/>
      <c r="BL1" s="223"/>
      <c r="BM1" s="223"/>
      <c r="BN1" s="223"/>
      <c r="BO1" s="223" t="str">
        <f>CONCATENATE('Základní list'!$E$3)</f>
        <v>KP a D  2. kolo</v>
      </c>
      <c r="BP1" s="223"/>
      <c r="BQ1" s="223"/>
      <c r="BR1" s="223"/>
      <c r="BS1" s="223"/>
      <c r="BT1" s="223" t="str">
        <f>CONCATENATE('Základní list'!$E$3)</f>
        <v>KP a D  2. kolo</v>
      </c>
      <c r="BU1" s="223"/>
      <c r="BV1" s="223"/>
      <c r="BW1" s="223"/>
      <c r="BX1" s="223"/>
    </row>
    <row r="2" spans="1:76" s="112" customFormat="1" ht="13.5" thickBot="1">
      <c r="A2" s="61"/>
      <c r="B2" s="224" t="str">
        <f>CONCATENATE('Základní list'!$F$4)</f>
        <v>2.9.18</v>
      </c>
      <c r="C2" s="224"/>
      <c r="D2" s="224"/>
      <c r="E2" s="224"/>
      <c r="F2" s="224"/>
      <c r="G2" s="224" t="str">
        <f>CONCATENATE('Základní list'!$F$4)</f>
        <v>2.9.18</v>
      </c>
      <c r="H2" s="224"/>
      <c r="I2" s="224"/>
      <c r="J2" s="224"/>
      <c r="K2" s="224"/>
      <c r="L2" s="224" t="str">
        <f>CONCATENATE('Základní list'!$F$4)</f>
        <v>2.9.18</v>
      </c>
      <c r="M2" s="224"/>
      <c r="N2" s="224"/>
      <c r="O2" s="224"/>
      <c r="P2" s="224"/>
      <c r="Q2" s="224" t="str">
        <f>CONCATENATE('Základní list'!$F$4)</f>
        <v>2.9.18</v>
      </c>
      <c r="R2" s="224"/>
      <c r="S2" s="224"/>
      <c r="T2" s="224"/>
      <c r="U2" s="224"/>
      <c r="V2" s="224" t="str">
        <f>CONCATENATE('Základní list'!$F$4)</f>
        <v>2.9.18</v>
      </c>
      <c r="W2" s="224"/>
      <c r="X2" s="224"/>
      <c r="Y2" s="224"/>
      <c r="Z2" s="224"/>
      <c r="AA2" s="224" t="str">
        <f>CONCATENATE('Základní list'!$F$4)</f>
        <v>2.9.18</v>
      </c>
      <c r="AB2" s="224"/>
      <c r="AC2" s="224"/>
      <c r="AD2" s="224"/>
      <c r="AE2" s="224"/>
      <c r="AF2" s="224" t="str">
        <f>CONCATENATE('Základní list'!$F$4)</f>
        <v>2.9.18</v>
      </c>
      <c r="AG2" s="224"/>
      <c r="AH2" s="224"/>
      <c r="AI2" s="224"/>
      <c r="AJ2" s="224"/>
      <c r="AK2" s="224" t="str">
        <f>CONCATENATE('Základní list'!$F$4)</f>
        <v>2.9.18</v>
      </c>
      <c r="AL2" s="224"/>
      <c r="AM2" s="224"/>
      <c r="AN2" s="224"/>
      <c r="AO2" s="224"/>
      <c r="AP2" s="224" t="str">
        <f>CONCATENATE('Základní list'!$F$4)</f>
        <v>2.9.18</v>
      </c>
      <c r="AQ2" s="224"/>
      <c r="AR2" s="224"/>
      <c r="AS2" s="224"/>
      <c r="AT2" s="224"/>
      <c r="AU2" s="224" t="str">
        <f>CONCATENATE('Základní list'!$F$4)</f>
        <v>2.9.18</v>
      </c>
      <c r="AV2" s="224"/>
      <c r="AW2" s="224"/>
      <c r="AX2" s="224"/>
      <c r="AY2" s="224"/>
      <c r="AZ2" s="224" t="str">
        <f>CONCATENATE('Základní list'!$F$4)</f>
        <v>2.9.18</v>
      </c>
      <c r="BA2" s="224"/>
      <c r="BB2" s="224"/>
      <c r="BC2" s="224"/>
      <c r="BD2" s="224"/>
      <c r="BE2" s="224" t="str">
        <f>CONCATENATE('Základní list'!$F$4)</f>
        <v>2.9.18</v>
      </c>
      <c r="BF2" s="224"/>
      <c r="BG2" s="224"/>
      <c r="BH2" s="224"/>
      <c r="BI2" s="224"/>
      <c r="BJ2" s="224" t="str">
        <f>CONCATENATE('Základní list'!$F$4)</f>
        <v>2.9.18</v>
      </c>
      <c r="BK2" s="224"/>
      <c r="BL2" s="224"/>
      <c r="BM2" s="224"/>
      <c r="BN2" s="224"/>
      <c r="BO2" s="224" t="str">
        <f>CONCATENATE('Základní list'!$F$4)</f>
        <v>2.9.18</v>
      </c>
      <c r="BP2" s="224"/>
      <c r="BQ2" s="224"/>
      <c r="BR2" s="224"/>
      <c r="BS2" s="224"/>
      <c r="BT2" s="224" t="str">
        <f>CONCATENATE('Základní list'!$F$4)</f>
        <v>2.9.18</v>
      </c>
      <c r="BU2" s="224"/>
      <c r="BV2" s="224"/>
      <c r="BW2" s="224"/>
      <c r="BX2" s="224"/>
    </row>
    <row r="3" spans="1:76" ht="16.5" customHeight="1">
      <c r="A3" s="225" t="s">
        <v>11</v>
      </c>
      <c r="B3" s="217" t="s">
        <v>16</v>
      </c>
      <c r="C3" s="218"/>
      <c r="D3" s="218"/>
      <c r="E3" s="218"/>
      <c r="F3" s="219"/>
      <c r="G3" s="217" t="s">
        <v>16</v>
      </c>
      <c r="H3" s="218"/>
      <c r="I3" s="218"/>
      <c r="J3" s="218"/>
      <c r="K3" s="219" t="s">
        <v>36</v>
      </c>
      <c r="L3" s="217" t="s">
        <v>16</v>
      </c>
      <c r="M3" s="218"/>
      <c r="N3" s="218"/>
      <c r="O3" s="218"/>
      <c r="P3" s="219" t="s">
        <v>36</v>
      </c>
      <c r="Q3" s="217" t="s">
        <v>16</v>
      </c>
      <c r="R3" s="218"/>
      <c r="S3" s="218"/>
      <c r="T3" s="218"/>
      <c r="U3" s="219" t="s">
        <v>36</v>
      </c>
      <c r="V3" s="217" t="s">
        <v>16</v>
      </c>
      <c r="W3" s="218"/>
      <c r="X3" s="218"/>
      <c r="Y3" s="218"/>
      <c r="Z3" s="219" t="s">
        <v>36</v>
      </c>
      <c r="AA3" s="217" t="s">
        <v>16</v>
      </c>
      <c r="AB3" s="218"/>
      <c r="AC3" s="218"/>
      <c r="AD3" s="218"/>
      <c r="AE3" s="219" t="s">
        <v>36</v>
      </c>
      <c r="AF3" s="217" t="s">
        <v>16</v>
      </c>
      <c r="AG3" s="218"/>
      <c r="AH3" s="218"/>
      <c r="AI3" s="218"/>
      <c r="AJ3" s="219" t="s">
        <v>36</v>
      </c>
      <c r="AK3" s="217" t="s">
        <v>16</v>
      </c>
      <c r="AL3" s="218"/>
      <c r="AM3" s="218"/>
      <c r="AN3" s="218"/>
      <c r="AO3" s="219" t="s">
        <v>36</v>
      </c>
      <c r="AP3" s="217" t="s">
        <v>16</v>
      </c>
      <c r="AQ3" s="218"/>
      <c r="AR3" s="218"/>
      <c r="AS3" s="218"/>
      <c r="AT3" s="219" t="s">
        <v>36</v>
      </c>
      <c r="AU3" s="217" t="s">
        <v>16</v>
      </c>
      <c r="AV3" s="218"/>
      <c r="AW3" s="218"/>
      <c r="AX3" s="218"/>
      <c r="AY3" s="219" t="s">
        <v>36</v>
      </c>
      <c r="AZ3" s="217" t="s">
        <v>16</v>
      </c>
      <c r="BA3" s="218"/>
      <c r="BB3" s="218"/>
      <c r="BC3" s="218"/>
      <c r="BD3" s="219" t="s">
        <v>36</v>
      </c>
      <c r="BE3" s="217" t="s">
        <v>16</v>
      </c>
      <c r="BF3" s="218"/>
      <c r="BG3" s="218"/>
      <c r="BH3" s="218"/>
      <c r="BI3" s="219" t="s">
        <v>36</v>
      </c>
      <c r="BJ3" s="217" t="s">
        <v>16</v>
      </c>
      <c r="BK3" s="218"/>
      <c r="BL3" s="218"/>
      <c r="BM3" s="218"/>
      <c r="BN3" s="219" t="s">
        <v>36</v>
      </c>
      <c r="BO3" s="217" t="s">
        <v>16</v>
      </c>
      <c r="BP3" s="218"/>
      <c r="BQ3" s="218"/>
      <c r="BR3" s="218"/>
      <c r="BS3" s="219" t="s">
        <v>36</v>
      </c>
      <c r="BT3" s="217" t="s">
        <v>16</v>
      </c>
      <c r="BU3" s="218"/>
      <c r="BV3" s="218"/>
      <c r="BW3" s="218"/>
      <c r="BX3" s="219" t="s">
        <v>36</v>
      </c>
    </row>
    <row r="4" spans="1:76" s="8" customFormat="1" ht="16.5" customHeight="1" thickBot="1">
      <c r="A4" s="226"/>
      <c r="B4" s="220" t="str">
        <f>IF(ISBLANK('Základní list'!$C11),"",'Základní list'!$A11)</f>
        <v>A</v>
      </c>
      <c r="C4" s="221"/>
      <c r="D4" s="221"/>
      <c r="E4" s="221"/>
      <c r="F4" s="222"/>
      <c r="G4" s="220" t="str">
        <f>IF(ISBLANK('Základní list'!$C12),"",'Základní list'!$A12)</f>
        <v>B</v>
      </c>
      <c r="H4" s="221"/>
      <c r="I4" s="221"/>
      <c r="J4" s="221"/>
      <c r="K4" s="222"/>
      <c r="L4" s="220" t="str">
        <f>IF(ISBLANK('Základní list'!$C13),"",'Základní list'!$A13)</f>
        <v>C</v>
      </c>
      <c r="M4" s="221"/>
      <c r="N4" s="221"/>
      <c r="O4" s="221"/>
      <c r="P4" s="222"/>
      <c r="Q4" s="220" t="str">
        <f>IF(ISBLANK('Základní list'!$C14),"",'Základní list'!$A14)</f>
        <v>D</v>
      </c>
      <c r="R4" s="221"/>
      <c r="S4" s="221"/>
      <c r="T4" s="221"/>
      <c r="U4" s="222"/>
      <c r="V4" s="220" t="str">
        <f>IF(ISBLANK('Základní list'!$C15),"",'Základní list'!$A15)</f>
        <v>E</v>
      </c>
      <c r="W4" s="221"/>
      <c r="X4" s="221"/>
      <c r="Y4" s="221"/>
      <c r="Z4" s="222"/>
      <c r="AA4" s="220" t="str">
        <f>IF(ISBLANK('Základní list'!$C16),"",'Základní list'!$A16)</f>
        <v>F</v>
      </c>
      <c r="AB4" s="221"/>
      <c r="AC4" s="221"/>
      <c r="AD4" s="221"/>
      <c r="AE4" s="222"/>
      <c r="AF4" s="220" t="str">
        <f>IF(ISBLANK('Základní list'!$C17),"",'Základní list'!$A17)</f>
        <v>G</v>
      </c>
      <c r="AG4" s="221"/>
      <c r="AH4" s="221"/>
      <c r="AI4" s="221"/>
      <c r="AJ4" s="222"/>
      <c r="AK4" s="220" t="str">
        <f>IF(ISBLANK('Základní list'!$C18),"",'Základní list'!$A18)</f>
        <v>H</v>
      </c>
      <c r="AL4" s="221"/>
      <c r="AM4" s="221"/>
      <c r="AN4" s="221"/>
      <c r="AO4" s="222"/>
      <c r="AP4" s="220" t="str">
        <f>IF(ISBLANK('Základní list'!$C19),"",'Základní list'!$A19)</f>
        <v>I</v>
      </c>
      <c r="AQ4" s="221"/>
      <c r="AR4" s="221"/>
      <c r="AS4" s="221"/>
      <c r="AT4" s="222"/>
      <c r="AU4" s="220" t="str">
        <f>IF(ISBLANK('Základní list'!$C20),"",'Základní list'!$A20)</f>
        <v>J</v>
      </c>
      <c r="AV4" s="221"/>
      <c r="AW4" s="221"/>
      <c r="AX4" s="221"/>
      <c r="AY4" s="222"/>
      <c r="AZ4" s="220" t="str">
        <f>IF(ISBLANK('Základní list'!$C21),"",'Základní list'!$A21)</f>
        <v>K</v>
      </c>
      <c r="BA4" s="221"/>
      <c r="BB4" s="221"/>
      <c r="BC4" s="221"/>
      <c r="BD4" s="222"/>
      <c r="BE4" s="220" t="str">
        <f>IF(ISBLANK('Základní list'!$C22),"",'Základní list'!$A22)</f>
        <v>L</v>
      </c>
      <c r="BF4" s="221"/>
      <c r="BG4" s="221"/>
      <c r="BH4" s="221"/>
      <c r="BI4" s="222"/>
      <c r="BJ4" s="220" t="str">
        <f>IF(ISBLANK('Základní list'!$C23),"",'Základní list'!$A23)</f>
        <v>M</v>
      </c>
      <c r="BK4" s="221"/>
      <c r="BL4" s="221"/>
      <c r="BM4" s="221"/>
      <c r="BN4" s="222"/>
      <c r="BO4" s="220" t="str">
        <f>IF(ISBLANK('Základní list'!$C24),"",'Základní list'!$A24)</f>
        <v>O</v>
      </c>
      <c r="BP4" s="221"/>
      <c r="BQ4" s="221"/>
      <c r="BR4" s="221"/>
      <c r="BS4" s="222"/>
      <c r="BT4" s="220" t="str">
        <f>IF(ISBLANK('Základní list'!$C25),"",'Základní list'!$A25)</f>
        <v>P</v>
      </c>
      <c r="BU4" s="221"/>
      <c r="BV4" s="221"/>
      <c r="BW4" s="221"/>
      <c r="BX4" s="222"/>
    </row>
    <row r="5" spans="1:76" s="9" customFormat="1" ht="13.5" thickBot="1">
      <c r="A5" s="227"/>
      <c r="B5" s="1" t="s">
        <v>51</v>
      </c>
      <c r="C5" s="1" t="s">
        <v>42</v>
      </c>
      <c r="D5" s="1" t="s">
        <v>12</v>
      </c>
      <c r="E5" s="2" t="s">
        <v>13</v>
      </c>
      <c r="F5" s="32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32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32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32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32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32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32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32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32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32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32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32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32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32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32" t="s">
        <v>36</v>
      </c>
    </row>
    <row r="6" spans="1:76" s="10" customFormat="1" ht="34.5" customHeight="1">
      <c r="A6" s="3">
        <v>1</v>
      </c>
      <c r="B6" s="17">
        <f>IF(ISNA(MATCH(CONCATENATE(B$4,$A6),Divize!$X:$X,0)),"",INDEX(Divize!$L:$L,MATCH(CONCATENATE(B$4,$A6),Divize!$X:$X,0),1))</f>
      </c>
      <c r="C6" s="55"/>
      <c r="D6" s="4">
        <f>IF(B6="","",'2. závod'!D6)</f>
      </c>
      <c r="E6" s="53">
        <f>IF(D6="","",RANK(D6,D:D,0)+(COUNT(D:D)+1-RANK(D6,D:D,0)-RANK(D6,D:D,1))/2)</f>
      </c>
      <c r="F6" s="72"/>
      <c r="G6" s="17">
        <f>IF(ISNA(MATCH(CONCATENATE(G$4,$A6),Divize!$X:$X,0)),"",INDEX(Divize!$L:$L,MATCH(CONCATENATE(G$4,$A6),Divize!$X:$X,0),1))</f>
      </c>
      <c r="H6" s="55"/>
      <c r="I6" s="4">
        <f>IF(G6="","",'2. závod'!I6)</f>
      </c>
      <c r="J6" s="53">
        <f>IF(I6="","",RANK(I6,I:I,0)+(COUNT(I:I)+1-RANK(I6,I:I,0)-RANK(I6,I:I,1))/2)</f>
      </c>
      <c r="K6" s="72"/>
      <c r="L6" s="17">
        <f>IF(ISNA(MATCH(CONCATENATE(L$4,$A6),Divize!$X:$X,0)),"",INDEX(Divize!$L:$L,MATCH(CONCATENATE(L$4,$A6),Divize!$X:$X,0),1))</f>
      </c>
      <c r="M6" s="55"/>
      <c r="N6" s="4">
        <f>IF(L6="","",'2. závod'!N6)</f>
      </c>
      <c r="O6" s="53">
        <f>IF(N6="","",RANK(N6,N:N,0)+(COUNT(N:N)+1-RANK(N6,N:N,0)-RANK(N6,N:N,1))/2)</f>
      </c>
      <c r="P6" s="72"/>
      <c r="Q6" s="17">
        <f>IF(ISNA(MATCH(CONCATENATE(Q$4,$A6),Divize!$X:$X,0)),"",INDEX(Divize!$L:$L,MATCH(CONCATENATE(Q$4,$A6),Divize!$X:$X,0),1))</f>
      </c>
      <c r="R6" s="55"/>
      <c r="S6" s="4">
        <f>IF(Q6="","",'2. závod'!S6)</f>
      </c>
      <c r="T6" s="53">
        <f>IF(S6="","",RANK(S6,S:S,0)+(COUNT(S:S)+1-RANK(S6,S:S,0)-RANK(S6,S:S,1))/2)</f>
      </c>
      <c r="U6" s="72"/>
      <c r="V6" s="17">
        <f>IF(ISNA(MATCH(CONCATENATE(V$4,$A6),Divize!$X:$X,0)),"",INDEX(Divize!$L:$L,MATCH(CONCATENATE(V$4,$A6),Divize!$X:$X,0),1))</f>
      </c>
      <c r="W6" s="55"/>
      <c r="X6" s="4">
        <f>IF(V6="","",'2. závod'!X6)</f>
      </c>
      <c r="Y6" s="53">
        <f>IF(X6="","",RANK(X6,X:X,0)+(COUNT(X:X)+1-RANK(X6,X:X,0)-RANK(X6,X:X,1))/2)</f>
      </c>
      <c r="Z6" s="72"/>
      <c r="AA6" s="17">
        <f>IF(ISNA(MATCH(CONCATENATE(AA$4,$A6),Divize!$X:$X,0)),"",INDEX(Divize!$L:$L,MATCH(CONCATENATE(AA$4,$A6),Divize!$X:$X,0),1))</f>
      </c>
      <c r="AB6" s="55"/>
      <c r="AC6" s="4">
        <f>IF(AA6="","",'2. závod'!AC6)</f>
      </c>
      <c r="AD6" s="53">
        <f>IF(AC6="","",RANK(AC6,AC:AC,0)+(COUNT(AC:AC)+1-RANK(AC6,AC:AC,0)-RANK(AC6,AC:AC,1))/2)</f>
      </c>
      <c r="AE6" s="72"/>
      <c r="AF6" s="17">
        <f>IF(ISNA(MATCH(CONCATENATE(AF$4,$A6),Divize!$X:$X,0)),"",INDEX(Divize!$L:$L,MATCH(CONCATENATE(AF$4,$A6),Divize!$X:$X,0),1))</f>
      </c>
      <c r="AG6" s="55"/>
      <c r="AH6" s="4">
        <f>IF(AF6="","",'2. závod'!AH6)</f>
      </c>
      <c r="AI6" s="53">
        <f aca="true" t="shared" si="0" ref="AI6:AI35">IF(AH6="","",RANK(AH6,AH$1:AH$65536,0)+(COUNT(AH$1:AH$65536)+1-RANK(AH6,AH$1:AH$65536,0)-RANK(AH6,AH$1:AH$65536,1))/2)</f>
      </c>
      <c r="AJ6" s="72"/>
      <c r="AK6" s="17">
        <f>IF(ISNA(MATCH(CONCATENATE(AK$4,$A6),Divize!$X:$X,0)),"",INDEX(Divize!$L:$L,MATCH(CONCATENATE(AK$4,$A6),Divize!$X:$X,0),1))</f>
      </c>
      <c r="AL6" s="55"/>
      <c r="AM6" s="4">
        <f>IF(AK6="","",'2. závod'!AM6)</f>
      </c>
      <c r="AN6" s="53">
        <f aca="true" t="shared" si="1" ref="AN6:AN35">IF(AM6="","",RANK(AM6,AM$1:AM$65536,0)+(COUNT(AM$1:AM$65536)+1-RANK(AM6,AM$1:AM$65536,0)-RANK(AM6,AM$1:AM$65536,1))/2)</f>
      </c>
      <c r="AO6" s="72"/>
      <c r="AP6" s="17">
        <f>IF(ISNA(MATCH(CONCATENATE(AP$4,$A6),Divize!$X:$X,0)),"",INDEX(Divize!$L:$L,MATCH(CONCATENATE(AP$4,$A6),Divize!$X:$X,0),1))</f>
      </c>
      <c r="AQ6" s="55"/>
      <c r="AR6" s="4">
        <f>IF(AP6="","",'2. závod'!AR6)</f>
      </c>
      <c r="AS6" s="53">
        <f aca="true" t="shared" si="2" ref="AS6:AS35">IF(AR6="","",RANK(AR6,AR$1:AR$65536,0)+(COUNT(AR$1:AR$65536)+1-RANK(AR6,AR$1:AR$65536,0)-RANK(AR6,AR$1:AR$65536,1))/2)</f>
      </c>
      <c r="AT6" s="72"/>
      <c r="AU6" s="17">
        <f>IF(ISNA(MATCH(CONCATENATE(AU$4,$A6),Divize!$X:$X,0)),"",INDEX(Divize!$L:$L,MATCH(CONCATENATE(AU$4,$A6),Divize!$X:$X,0),1))</f>
      </c>
      <c r="AV6" s="55"/>
      <c r="AW6" s="4">
        <f>IF(AU6="","",'2. závod'!AW6)</f>
      </c>
      <c r="AX6" s="53">
        <f aca="true" t="shared" si="3" ref="AX6:AX35">IF(AW6="","",RANK(AW6,AW$1:AW$65536,0)+(COUNT(AW$1:AW$65536)+1-RANK(AW6,AW$1:AW$65536,0)-RANK(AW6,AW$1:AW$65536,1))/2)</f>
      </c>
      <c r="AY6" s="72"/>
      <c r="AZ6" s="17">
        <f>IF(ISNA(MATCH(CONCATENATE(AZ$4,$A6),Divize!$X:$X,0)),"",INDEX(Divize!$L:$L,MATCH(CONCATENATE(AZ$4,$A6),Divize!$X:$X,0),1))</f>
      </c>
      <c r="BA6" s="55"/>
      <c r="BB6" s="4">
        <f>IF(AZ6="","",'2. závod'!BB6)</f>
      </c>
      <c r="BC6" s="53">
        <f aca="true" t="shared" si="4" ref="BC6:BC35">IF(BB6="","",RANK(BB6,BB$1:BB$65536,0)+(COUNT(BB$1:BB$65536)+1-RANK(BB6,BB$1:BB$65536,0)-RANK(BB6,BB$1:BB$65536,1))/2)</f>
      </c>
      <c r="BD6" s="72"/>
      <c r="BE6" s="17">
        <f>IF(ISNA(MATCH(CONCATENATE(BE$4,$A6),Divize!$X:$X,0)),"",INDEX(Divize!$L:$L,MATCH(CONCATENATE(BE$4,$A6),Divize!$X:$X,0),1))</f>
      </c>
      <c r="BF6" s="55"/>
      <c r="BG6" s="4">
        <f>IF(BE6="","",'2. závod'!BG6)</f>
      </c>
      <c r="BH6" s="53">
        <f aca="true" t="shared" si="5" ref="BH6:BH35">IF(BG6="","",RANK(BG6,BG$1:BG$65536,0)+(COUNT(BG$1:BG$65536)+1-RANK(BG6,BG$1:BG$65536,0)-RANK(BG6,BG$1:BG$65536,1))/2)</f>
      </c>
      <c r="BI6" s="72"/>
      <c r="BJ6" s="17">
        <f>IF(ISNA(MATCH(CONCATENATE(BJ$4,$A6),Divize!$X:$X,0)),"",INDEX(Divize!$L:$L,MATCH(CONCATENATE(BJ$4,$A6),Divize!$X:$X,0),1))</f>
      </c>
      <c r="BK6" s="55"/>
      <c r="BL6" s="4">
        <f>IF(BJ6="","",'2. závod'!BL6)</f>
      </c>
      <c r="BM6" s="53">
        <f aca="true" t="shared" si="6" ref="BM6:BM35">IF(BL6="","",RANK(BL6,BL$1:BL$65536,0)+(COUNT(BL$1:BL$65536)+1-RANK(BL6,BL$1:BL$65536,0)-RANK(BL6,BL$1:BL$65536,1))/2)</f>
      </c>
      <c r="BN6" s="72"/>
      <c r="BO6" s="17">
        <f>IF(ISNA(MATCH(CONCATENATE(BO$4,$A6),Divize!$X:$X,0)),"",INDEX(Divize!$L:$L,MATCH(CONCATENATE(BO$4,$A6),Divize!$X:$X,0),1))</f>
      </c>
      <c r="BP6" s="55"/>
      <c r="BQ6" s="4">
        <f>IF(BO6="","",'2. závod'!BQ6)</f>
      </c>
      <c r="BR6" s="53">
        <f aca="true" t="shared" si="7" ref="BR6:BR35">IF(BQ6="","",RANK(BQ6,BQ$1:BQ$65536,0)+(COUNT(BQ$1:BQ$65536)+1-RANK(BQ6,BQ$1:BQ$65536,0)-RANK(BQ6,BQ$1:BQ$65536,1))/2)</f>
      </c>
      <c r="BS6" s="72"/>
      <c r="BT6" s="17">
        <f>IF(ISNA(MATCH(CONCATENATE(BT$4,$A6),Divize!$X:$X,0)),"",INDEX(Divize!$L:$L,MATCH(CONCATENATE(BT$4,$A6),Divize!$X:$X,0),1))</f>
      </c>
      <c r="BU6" s="55"/>
      <c r="BV6" s="4">
        <f>IF(BT6="","",'2. závod'!BV6)</f>
      </c>
      <c r="BW6" s="53">
        <f aca="true" t="shared" si="8" ref="BW6:BW35">IF(BV6="","",RANK(BV6,BV$1:BV$65536,0)+(COUNT(BV$1:BV$65536)+1-RANK(BV6,BV$1:BV$65536,0)-RANK(BV6,BV$1:BV$65536,1))/2)</f>
      </c>
      <c r="BX6" s="72"/>
    </row>
    <row r="7" spans="1:76" s="10" customFormat="1" ht="34.5" customHeight="1">
      <c r="A7" s="5">
        <v>2</v>
      </c>
      <c r="B7" s="17" t="str">
        <f>IF(ISNA(MATCH(CONCATENATE(B$4,$A7),Divize!$X:$X,0)),"",INDEX(Divize!$L:$L,MATCH(CONCATENATE(B$4,$A7),Divize!$X:$X,0),1))</f>
        <v>Čeněk Josef</v>
      </c>
      <c r="C7" s="55"/>
      <c r="D7" s="4">
        <f>IF(B7="","",'2. závod'!D7)</f>
        <v>20560</v>
      </c>
      <c r="E7" s="53">
        <f aca="true" t="shared" si="9" ref="E7:E35">IF(D7="","",RANK(D7,D$1:D$65536,0)+(COUNT(D$1:D$65536)+1-RANK(D7,D$1:D$65536,0)-RANK(D7,D$1:D$65536,1))/2)</f>
        <v>1</v>
      </c>
      <c r="F7" s="73"/>
      <c r="G7" s="17" t="str">
        <f>IF(ISNA(MATCH(CONCATENATE(G$4,$A7),Divize!$X:$X,0)),"",INDEX(Divize!$L:$L,MATCH(CONCATENATE(G$4,$A7),Divize!$X:$X,0),1))</f>
        <v>Petráček Ota</v>
      </c>
      <c r="H7" s="55"/>
      <c r="I7" s="4">
        <f>IF(G7="","",'2. závod'!I7)</f>
        <v>14140</v>
      </c>
      <c r="J7" s="53">
        <f aca="true" t="shared" si="10" ref="J7:J35">IF(I7="","",RANK(I7,I$1:I$65536,0)+(COUNT(I$1:I$65536)+1-RANK(I7,I$1:I$65536,0)-RANK(I7,I$1:I$65536,1))/2)</f>
        <v>1</v>
      </c>
      <c r="K7" s="73"/>
      <c r="L7" s="17" t="str">
        <f>IF(ISNA(MATCH(CONCATENATE(L$4,$A7),Divize!$X:$X,0)),"",INDEX(Divize!$L:$L,MATCH(CONCATENATE(L$4,$A7),Divize!$X:$X,0),1))</f>
        <v>Svatek Vladimír</v>
      </c>
      <c r="M7" s="55"/>
      <c r="N7" s="4">
        <f>IF(L7="","",'2. závod'!N7)</f>
        <v>6570</v>
      </c>
      <c r="O7" s="53">
        <f aca="true" t="shared" si="11" ref="O7:O35">IF(N7="","",RANK(N7,N$1:N$65536,0)+(COUNT(N$1:N$65536)+1-RANK(N7,N$1:N$65536,0)-RANK(N7,N$1:N$65536,1))/2)</f>
        <v>1</v>
      </c>
      <c r="P7" s="73"/>
      <c r="Q7" s="17">
        <f>IF(ISNA(MATCH(CONCATENATE(Q$4,$A7),Divize!$X:$X,0)),"",INDEX(Divize!$L:$L,MATCH(CONCATENATE(Q$4,$A7),Divize!$X:$X,0),1))</f>
      </c>
      <c r="R7" s="55"/>
      <c r="S7" s="4">
        <f>IF(Q7="","",'2. závod'!S7)</f>
      </c>
      <c r="T7" s="53">
        <f aca="true" t="shared" si="12" ref="T7:T35">IF(S7="","",RANK(S7,S$1:S$65536,0)+(COUNT(S$1:S$65536)+1-RANK(S7,S$1:S$65536,0)-RANK(S7,S$1:S$65536,1))/2)</f>
      </c>
      <c r="U7" s="73"/>
      <c r="V7" s="17">
        <f>IF(ISNA(MATCH(CONCATENATE(V$4,$A7),Divize!$X:$X,0)),"",INDEX(Divize!$L:$L,MATCH(CONCATENATE(V$4,$A7),Divize!$X:$X,0),1))</f>
      </c>
      <c r="W7" s="55"/>
      <c r="X7" s="4">
        <f>IF(V7="","",'2. závod'!X7)</f>
      </c>
      <c r="Y7" s="53">
        <f aca="true" t="shared" si="13" ref="Y7:Y35">IF(X7="","",RANK(X7,X$1:X$65536,0)+(COUNT(X$1:X$65536)+1-RANK(X7,X$1:X$65536,0)-RANK(X7,X$1:X$65536,1))/2)</f>
      </c>
      <c r="Z7" s="73"/>
      <c r="AA7" s="17">
        <f>IF(ISNA(MATCH(CONCATENATE(AA$4,$A7),Divize!$X:$X,0)),"",INDEX(Divize!$L:$L,MATCH(CONCATENATE(AA$4,$A7),Divize!$X:$X,0),1))</f>
      </c>
      <c r="AB7" s="55"/>
      <c r="AC7" s="4">
        <f>IF(AA7="","",'2. závod'!AC7)</f>
      </c>
      <c r="AD7" s="53">
        <f aca="true" t="shared" si="14" ref="AD7:AD35">IF(AC7="","",RANK(AC7,AC$1:AC$65536,0)+(COUNT(AC$1:AC$65536)+1-RANK(AC7,AC$1:AC$65536,0)-RANK(AC7,AC$1:AC$65536,1))/2)</f>
      </c>
      <c r="AE7" s="73"/>
      <c r="AF7" s="17">
        <f>IF(ISNA(MATCH(CONCATENATE(AF$4,$A7),Divize!$X:$X,0)),"",INDEX(Divize!$L:$L,MATCH(CONCATENATE(AF$4,$A7),Divize!$X:$X,0),1))</f>
      </c>
      <c r="AG7" s="55"/>
      <c r="AH7" s="4">
        <f>IF(AF7="","",'2. závod'!AH7)</f>
      </c>
      <c r="AI7" s="53">
        <f t="shared" si="0"/>
      </c>
      <c r="AJ7" s="73"/>
      <c r="AK7" s="17">
        <f>IF(ISNA(MATCH(CONCATENATE(AK$4,$A7),Divize!$X:$X,0)),"",INDEX(Divize!$L:$L,MATCH(CONCATENATE(AK$4,$A7),Divize!$X:$X,0),1))</f>
      </c>
      <c r="AL7" s="55"/>
      <c r="AM7" s="4">
        <f>IF(AK7="","",'2. závod'!AM7)</f>
      </c>
      <c r="AN7" s="53">
        <f t="shared" si="1"/>
      </c>
      <c r="AO7" s="73"/>
      <c r="AP7" s="17">
        <f>IF(ISNA(MATCH(CONCATENATE(AP$4,$A7),Divize!$X:$X,0)),"",INDEX(Divize!$L:$L,MATCH(CONCATENATE(AP$4,$A7),Divize!$X:$X,0),1))</f>
      </c>
      <c r="AQ7" s="55"/>
      <c r="AR7" s="4">
        <f>IF(AP7="","",'2. závod'!AR7)</f>
      </c>
      <c r="AS7" s="53">
        <f t="shared" si="2"/>
      </c>
      <c r="AT7" s="73"/>
      <c r="AU7" s="17">
        <f>IF(ISNA(MATCH(CONCATENATE(AU$4,$A7),Divize!$X:$X,0)),"",INDEX(Divize!$L:$L,MATCH(CONCATENATE(AU$4,$A7),Divize!$X:$X,0),1))</f>
      </c>
      <c r="AV7" s="55"/>
      <c r="AW7" s="4">
        <f>IF(AU7="","",'2. závod'!AW7)</f>
      </c>
      <c r="AX7" s="53">
        <f t="shared" si="3"/>
      </c>
      <c r="AY7" s="73"/>
      <c r="AZ7" s="17">
        <f>IF(ISNA(MATCH(CONCATENATE(AZ$4,$A7),Divize!$X:$X,0)),"",INDEX(Divize!$L:$L,MATCH(CONCATENATE(AZ$4,$A7),Divize!$X:$X,0),1))</f>
      </c>
      <c r="BA7" s="55"/>
      <c r="BB7" s="4">
        <f>IF(AZ7="","",'2. závod'!BB7)</f>
      </c>
      <c r="BC7" s="53">
        <f t="shared" si="4"/>
      </c>
      <c r="BD7" s="73"/>
      <c r="BE7" s="17">
        <f>IF(ISNA(MATCH(CONCATENATE(BE$4,$A7),Divize!$X:$X,0)),"",INDEX(Divize!$L:$L,MATCH(CONCATENATE(BE$4,$A7),Divize!$X:$X,0),1))</f>
      </c>
      <c r="BF7" s="55"/>
      <c r="BG7" s="4">
        <f>IF(BE7="","",'2. závod'!BG7)</f>
      </c>
      <c r="BH7" s="53">
        <f t="shared" si="5"/>
      </c>
      <c r="BI7" s="73"/>
      <c r="BJ7" s="17">
        <f>IF(ISNA(MATCH(CONCATENATE(BJ$4,$A7),Divize!$X:$X,0)),"",INDEX(Divize!$L:$L,MATCH(CONCATENATE(BJ$4,$A7),Divize!$X:$X,0),1))</f>
      </c>
      <c r="BK7" s="55"/>
      <c r="BL7" s="4">
        <f>IF(BJ7="","",'2. závod'!BL7)</f>
      </c>
      <c r="BM7" s="53">
        <f t="shared" si="6"/>
      </c>
      <c r="BN7" s="73"/>
      <c r="BO7" s="17">
        <f>IF(ISNA(MATCH(CONCATENATE(BO$4,$A7),Divize!$X:$X,0)),"",INDEX(Divize!$L:$L,MATCH(CONCATENATE(BO$4,$A7),Divize!$X:$X,0),1))</f>
      </c>
      <c r="BP7" s="55"/>
      <c r="BQ7" s="4">
        <f>IF(BO7="","",'2. závod'!BQ7)</f>
      </c>
      <c r="BR7" s="53">
        <f t="shared" si="7"/>
      </c>
      <c r="BS7" s="73"/>
      <c r="BT7" s="17">
        <f>IF(ISNA(MATCH(CONCATENATE(BT$4,$A7),Divize!$X:$X,0)),"",INDEX(Divize!$L:$L,MATCH(CONCATENATE(BT$4,$A7),Divize!$X:$X,0),1))</f>
      </c>
      <c r="BU7" s="55"/>
      <c r="BV7" s="4">
        <f>IF(BT7="","",'2. závod'!BV7)</f>
      </c>
      <c r="BW7" s="53">
        <f t="shared" si="8"/>
      </c>
      <c r="BX7" s="73"/>
    </row>
    <row r="8" spans="1:76" s="10" customFormat="1" ht="34.5" customHeight="1">
      <c r="A8" s="5">
        <v>3</v>
      </c>
      <c r="B8" s="17">
        <f>IF(ISNA(MATCH(CONCATENATE(B$4,$A8),Divize!$X:$X,0)),"",INDEX(Divize!$L:$L,MATCH(CONCATENATE(B$4,$A8),Divize!$X:$X,0),1))</f>
      </c>
      <c r="C8" s="55"/>
      <c r="D8" s="4">
        <f>IF(B8="","",'2. závod'!D8)</f>
      </c>
      <c r="E8" s="53">
        <f t="shared" si="9"/>
      </c>
      <c r="F8" s="73"/>
      <c r="G8" s="17">
        <f>IF(ISNA(MATCH(CONCATENATE(G$4,$A8),Divize!$X:$X,0)),"",INDEX(Divize!$L:$L,MATCH(CONCATENATE(G$4,$A8),Divize!$X:$X,0),1))</f>
      </c>
      <c r="H8" s="55"/>
      <c r="I8" s="4">
        <f>IF(G8="","",'2. závod'!I8)</f>
      </c>
      <c r="J8" s="53">
        <f t="shared" si="10"/>
      </c>
      <c r="K8" s="73"/>
      <c r="L8" s="17">
        <f>IF(ISNA(MATCH(CONCATENATE(L$4,$A8),Divize!$X:$X,0)),"",INDEX(Divize!$L:$L,MATCH(CONCATENATE(L$4,$A8),Divize!$X:$X,0),1))</f>
      </c>
      <c r="M8" s="55"/>
      <c r="N8" s="4">
        <f>IF(L8="","",'2. závod'!N8)</f>
      </c>
      <c r="O8" s="53">
        <f t="shared" si="11"/>
      </c>
      <c r="P8" s="73"/>
      <c r="Q8" s="17">
        <f>IF(ISNA(MATCH(CONCATENATE(Q$4,$A8),Divize!$X:$X,0)),"",INDEX(Divize!$L:$L,MATCH(CONCATENATE(Q$4,$A8),Divize!$X:$X,0),1))</f>
      </c>
      <c r="R8" s="55"/>
      <c r="S8" s="4">
        <f>IF(Q8="","",'2. závod'!S8)</f>
      </c>
      <c r="T8" s="53">
        <f t="shared" si="12"/>
      </c>
      <c r="U8" s="73"/>
      <c r="V8" s="17">
        <f>IF(ISNA(MATCH(CONCATENATE(V$4,$A8),Divize!$X:$X,0)),"",INDEX(Divize!$L:$L,MATCH(CONCATENATE(V$4,$A8),Divize!$X:$X,0),1))</f>
      </c>
      <c r="W8" s="55"/>
      <c r="X8" s="4">
        <f>IF(V8="","",'2. závod'!X8)</f>
      </c>
      <c r="Y8" s="53">
        <f t="shared" si="13"/>
      </c>
      <c r="Z8" s="73"/>
      <c r="AA8" s="17">
        <f>IF(ISNA(MATCH(CONCATENATE(AA$4,$A8),Divize!$X:$X,0)),"",INDEX(Divize!$L:$L,MATCH(CONCATENATE(AA$4,$A8),Divize!$X:$X,0),1))</f>
      </c>
      <c r="AB8" s="55"/>
      <c r="AC8" s="4">
        <f>IF(AA8="","",'2. závod'!AC8)</f>
      </c>
      <c r="AD8" s="53">
        <f t="shared" si="14"/>
      </c>
      <c r="AE8" s="73"/>
      <c r="AF8" s="17">
        <f>IF(ISNA(MATCH(CONCATENATE(AF$4,$A8),Divize!$X:$X,0)),"",INDEX(Divize!$L:$L,MATCH(CONCATENATE(AF$4,$A8),Divize!$X:$X,0),1))</f>
      </c>
      <c r="AG8" s="55"/>
      <c r="AH8" s="4">
        <f>IF(AF8="","",'2. závod'!AH8)</f>
      </c>
      <c r="AI8" s="53">
        <f t="shared" si="0"/>
      </c>
      <c r="AJ8" s="73"/>
      <c r="AK8" s="17">
        <f>IF(ISNA(MATCH(CONCATENATE(AK$4,$A8),Divize!$X:$X,0)),"",INDEX(Divize!$L:$L,MATCH(CONCATENATE(AK$4,$A8),Divize!$X:$X,0),1))</f>
      </c>
      <c r="AL8" s="55"/>
      <c r="AM8" s="4">
        <f>IF(AK8="","",'2. závod'!AM8)</f>
      </c>
      <c r="AN8" s="53">
        <f t="shared" si="1"/>
      </c>
      <c r="AO8" s="73"/>
      <c r="AP8" s="17">
        <f>IF(ISNA(MATCH(CONCATENATE(AP$4,$A8),Divize!$X:$X,0)),"",INDEX(Divize!$L:$L,MATCH(CONCATENATE(AP$4,$A8),Divize!$X:$X,0),1))</f>
      </c>
      <c r="AQ8" s="55"/>
      <c r="AR8" s="4">
        <f>IF(AP8="","",'2. závod'!AR8)</f>
      </c>
      <c r="AS8" s="53">
        <f t="shared" si="2"/>
      </c>
      <c r="AT8" s="73"/>
      <c r="AU8" s="17">
        <f>IF(ISNA(MATCH(CONCATENATE(AU$4,$A8),Divize!$X:$X,0)),"",INDEX(Divize!$L:$L,MATCH(CONCATENATE(AU$4,$A8),Divize!$X:$X,0),1))</f>
      </c>
      <c r="AV8" s="55"/>
      <c r="AW8" s="4">
        <f>IF(AU8="","",'2. závod'!AW8)</f>
      </c>
      <c r="AX8" s="53">
        <f t="shared" si="3"/>
      </c>
      <c r="AY8" s="73"/>
      <c r="AZ8" s="17">
        <f>IF(ISNA(MATCH(CONCATENATE(AZ$4,$A8),Divize!$X:$X,0)),"",INDEX(Divize!$L:$L,MATCH(CONCATENATE(AZ$4,$A8),Divize!$X:$X,0),1))</f>
      </c>
      <c r="BA8" s="55"/>
      <c r="BB8" s="4">
        <f>IF(AZ8="","",'2. závod'!BB8)</f>
      </c>
      <c r="BC8" s="53">
        <f t="shared" si="4"/>
      </c>
      <c r="BD8" s="73"/>
      <c r="BE8" s="17">
        <f>IF(ISNA(MATCH(CONCATENATE(BE$4,$A8),Divize!$X:$X,0)),"",INDEX(Divize!$L:$L,MATCH(CONCATENATE(BE$4,$A8),Divize!$X:$X,0),1))</f>
      </c>
      <c r="BF8" s="55"/>
      <c r="BG8" s="4">
        <f>IF(BE8="","",'2. závod'!BG8)</f>
      </c>
      <c r="BH8" s="53">
        <f t="shared" si="5"/>
      </c>
      <c r="BI8" s="73"/>
      <c r="BJ8" s="17">
        <f>IF(ISNA(MATCH(CONCATENATE(BJ$4,$A8),Divize!$X:$X,0)),"",INDEX(Divize!$L:$L,MATCH(CONCATENATE(BJ$4,$A8),Divize!$X:$X,0),1))</f>
      </c>
      <c r="BK8" s="55"/>
      <c r="BL8" s="4">
        <f>IF(BJ8="","",'2. závod'!BL8)</f>
      </c>
      <c r="BM8" s="53">
        <f t="shared" si="6"/>
      </c>
      <c r="BN8" s="73"/>
      <c r="BO8" s="17">
        <f>IF(ISNA(MATCH(CONCATENATE(BO$4,$A8),Divize!$X:$X,0)),"",INDEX(Divize!$L:$L,MATCH(CONCATENATE(BO$4,$A8),Divize!$X:$X,0),1))</f>
      </c>
      <c r="BP8" s="55"/>
      <c r="BQ8" s="4">
        <f>IF(BO8="","",'2. závod'!BQ8)</f>
      </c>
      <c r="BR8" s="53">
        <f t="shared" si="7"/>
      </c>
      <c r="BS8" s="73"/>
      <c r="BT8" s="17">
        <f>IF(ISNA(MATCH(CONCATENATE(BT$4,$A8),Divize!$X:$X,0)),"",INDEX(Divize!$L:$L,MATCH(CONCATENATE(BT$4,$A8),Divize!$X:$X,0),1))</f>
      </c>
      <c r="BU8" s="55"/>
      <c r="BV8" s="4">
        <f>IF(BT8="","",'2. závod'!BV8)</f>
      </c>
      <c r="BW8" s="53">
        <f t="shared" si="8"/>
      </c>
      <c r="BX8" s="73"/>
    </row>
    <row r="9" spans="1:76" s="10" customFormat="1" ht="34.5" customHeight="1">
      <c r="A9" s="5">
        <v>4</v>
      </c>
      <c r="B9" s="17" t="str">
        <f>IF(ISNA(MATCH(CONCATENATE(B$4,$A9),Divize!$X:$X,0)),"",INDEX(Divize!$L:$L,MATCH(CONCATENATE(B$4,$A9),Divize!$X:$X,0),1))</f>
        <v>Nekuda Pavel</v>
      </c>
      <c r="C9" s="55"/>
      <c r="D9" s="4">
        <f>IF(B9="","",'2. závod'!D9)</f>
        <v>9130</v>
      </c>
      <c r="E9" s="53">
        <f t="shared" si="9"/>
        <v>3</v>
      </c>
      <c r="F9" s="73"/>
      <c r="G9" s="17" t="str">
        <f>IF(ISNA(MATCH(CONCATENATE(G$4,$A9),Divize!$X:$X,0)),"",INDEX(Divize!$L:$L,MATCH(CONCATENATE(G$4,$A9),Divize!$X:$X,0),1))</f>
        <v>Ambros Josef</v>
      </c>
      <c r="H9" s="55"/>
      <c r="I9" s="4">
        <f>IF(G9="","",'2. závod'!I9)</f>
        <v>11840</v>
      </c>
      <c r="J9" s="53">
        <f t="shared" si="10"/>
        <v>2</v>
      </c>
      <c r="K9" s="73"/>
      <c r="L9" s="17" t="str">
        <f>IF(ISNA(MATCH(CONCATENATE(L$4,$A9),Divize!$X:$X,0)),"",INDEX(Divize!$L:$L,MATCH(CONCATENATE(L$4,$A9),Divize!$X:$X,0),1))</f>
        <v>Kulhánek Michal</v>
      </c>
      <c r="M9" s="55"/>
      <c r="N9" s="4">
        <f>IF(L9="","",'2. závod'!N9)</f>
        <v>310</v>
      </c>
      <c r="O9" s="53">
        <f t="shared" si="11"/>
        <v>4</v>
      </c>
      <c r="P9" s="73"/>
      <c r="Q9" s="17">
        <f>IF(ISNA(MATCH(CONCATENATE(Q$4,$A9),Divize!$X:$X,0)),"",INDEX(Divize!$L:$L,MATCH(CONCATENATE(Q$4,$A9),Divize!$X:$X,0),1))</f>
      </c>
      <c r="R9" s="55"/>
      <c r="S9" s="4">
        <f>IF(Q9="","",'2. závod'!S9)</f>
      </c>
      <c r="T9" s="53">
        <f t="shared" si="12"/>
      </c>
      <c r="U9" s="73"/>
      <c r="V9" s="17">
        <f>IF(ISNA(MATCH(CONCATENATE(V$4,$A9),Divize!$X:$X,0)),"",INDEX(Divize!$L:$L,MATCH(CONCATENATE(V$4,$A9),Divize!$X:$X,0),1))</f>
      </c>
      <c r="W9" s="55"/>
      <c r="X9" s="4">
        <f>IF(V9="","",'2. závod'!X9)</f>
      </c>
      <c r="Y9" s="53">
        <f t="shared" si="13"/>
      </c>
      <c r="Z9" s="73"/>
      <c r="AA9" s="17">
        <f>IF(ISNA(MATCH(CONCATENATE(AA$4,$A9),Divize!$X:$X,0)),"",INDEX(Divize!$L:$L,MATCH(CONCATENATE(AA$4,$A9),Divize!$X:$X,0),1))</f>
      </c>
      <c r="AB9" s="55"/>
      <c r="AC9" s="4">
        <f>IF(AA9="","",'2. závod'!AC9)</f>
      </c>
      <c r="AD9" s="53">
        <f t="shared" si="14"/>
      </c>
      <c r="AE9" s="73"/>
      <c r="AF9" s="17">
        <f>IF(ISNA(MATCH(CONCATENATE(AF$4,$A9),Divize!$X:$X,0)),"",INDEX(Divize!$L:$L,MATCH(CONCATENATE(AF$4,$A9),Divize!$X:$X,0),1))</f>
      </c>
      <c r="AG9" s="55"/>
      <c r="AH9" s="4">
        <f>IF(AF9="","",'2. závod'!AH9)</f>
      </c>
      <c r="AI9" s="53">
        <f t="shared" si="0"/>
      </c>
      <c r="AJ9" s="73"/>
      <c r="AK9" s="17">
        <f>IF(ISNA(MATCH(CONCATENATE(AK$4,$A9),Divize!$X:$X,0)),"",INDEX(Divize!$L:$L,MATCH(CONCATENATE(AK$4,$A9),Divize!$X:$X,0),1))</f>
      </c>
      <c r="AL9" s="55"/>
      <c r="AM9" s="4">
        <f>IF(AK9="","",'2. závod'!AM9)</f>
      </c>
      <c r="AN9" s="53">
        <f t="shared" si="1"/>
      </c>
      <c r="AO9" s="73"/>
      <c r="AP9" s="17">
        <f>IF(ISNA(MATCH(CONCATENATE(AP$4,$A9),Divize!$X:$X,0)),"",INDEX(Divize!$L:$L,MATCH(CONCATENATE(AP$4,$A9),Divize!$X:$X,0),1))</f>
      </c>
      <c r="AQ9" s="55"/>
      <c r="AR9" s="4">
        <f>IF(AP9="","",'2. závod'!AR9)</f>
      </c>
      <c r="AS9" s="53">
        <f t="shared" si="2"/>
      </c>
      <c r="AT9" s="73"/>
      <c r="AU9" s="17">
        <f>IF(ISNA(MATCH(CONCATENATE(AU$4,$A9),Divize!$X:$X,0)),"",INDEX(Divize!$L:$L,MATCH(CONCATENATE(AU$4,$A9),Divize!$X:$X,0),1))</f>
      </c>
      <c r="AV9" s="55"/>
      <c r="AW9" s="4">
        <f>IF(AU9="","",'2. závod'!AW9)</f>
      </c>
      <c r="AX9" s="53">
        <f t="shared" si="3"/>
      </c>
      <c r="AY9" s="73"/>
      <c r="AZ9" s="17">
        <f>IF(ISNA(MATCH(CONCATENATE(AZ$4,$A9),Divize!$X:$X,0)),"",INDEX(Divize!$L:$L,MATCH(CONCATENATE(AZ$4,$A9),Divize!$X:$X,0),1))</f>
      </c>
      <c r="BA9" s="55"/>
      <c r="BB9" s="4">
        <f>IF(AZ9="","",'2. závod'!BB9)</f>
      </c>
      <c r="BC9" s="53">
        <f t="shared" si="4"/>
      </c>
      <c r="BD9" s="73"/>
      <c r="BE9" s="17">
        <f>IF(ISNA(MATCH(CONCATENATE(BE$4,$A9),Divize!$X:$X,0)),"",INDEX(Divize!$L:$L,MATCH(CONCATENATE(BE$4,$A9),Divize!$X:$X,0),1))</f>
      </c>
      <c r="BF9" s="55"/>
      <c r="BG9" s="4">
        <f>IF(BE9="","",'2. závod'!BG9)</f>
      </c>
      <c r="BH9" s="53">
        <f t="shared" si="5"/>
      </c>
      <c r="BI9" s="73"/>
      <c r="BJ9" s="17">
        <f>IF(ISNA(MATCH(CONCATENATE(BJ$4,$A9),Divize!$X:$X,0)),"",INDEX(Divize!$L:$L,MATCH(CONCATENATE(BJ$4,$A9),Divize!$X:$X,0),1))</f>
      </c>
      <c r="BK9" s="55"/>
      <c r="BL9" s="4">
        <f>IF(BJ9="","",'2. závod'!BL9)</f>
      </c>
      <c r="BM9" s="53">
        <f t="shared" si="6"/>
      </c>
      <c r="BN9" s="73"/>
      <c r="BO9" s="17">
        <f>IF(ISNA(MATCH(CONCATENATE(BO$4,$A9),Divize!$X:$X,0)),"",INDEX(Divize!$L:$L,MATCH(CONCATENATE(BO$4,$A9),Divize!$X:$X,0),1))</f>
      </c>
      <c r="BP9" s="55"/>
      <c r="BQ9" s="4">
        <f>IF(BO9="","",'2. závod'!BQ9)</f>
      </c>
      <c r="BR9" s="53">
        <f t="shared" si="7"/>
      </c>
      <c r="BS9" s="73"/>
      <c r="BT9" s="17">
        <f>IF(ISNA(MATCH(CONCATENATE(BT$4,$A9),Divize!$X:$X,0)),"",INDEX(Divize!$L:$L,MATCH(CONCATENATE(BT$4,$A9),Divize!$X:$X,0),1))</f>
      </c>
      <c r="BU9" s="55"/>
      <c r="BV9" s="4">
        <f>IF(BT9="","",'2. závod'!BV9)</f>
      </c>
      <c r="BW9" s="53">
        <f t="shared" si="8"/>
      </c>
      <c r="BX9" s="73"/>
    </row>
    <row r="10" spans="1:76" s="10" customFormat="1" ht="34.5" customHeight="1">
      <c r="A10" s="5">
        <v>5</v>
      </c>
      <c r="B10" s="17">
        <f>IF(ISNA(MATCH(CONCATENATE(B$4,$A10),Divize!$X:$X,0)),"",INDEX(Divize!$L:$L,MATCH(CONCATENATE(B$4,$A10),Divize!$X:$X,0),1))</f>
      </c>
      <c r="C10" s="55"/>
      <c r="D10" s="4">
        <f>IF(B10="","",'2. závod'!D10)</f>
      </c>
      <c r="E10" s="53">
        <f t="shared" si="9"/>
      </c>
      <c r="F10" s="73"/>
      <c r="G10" s="17">
        <f>IF(ISNA(MATCH(CONCATENATE(G$4,$A10),Divize!$X:$X,0)),"",INDEX(Divize!$L:$L,MATCH(CONCATENATE(G$4,$A10),Divize!$X:$X,0),1))</f>
      </c>
      <c r="H10" s="55"/>
      <c r="I10" s="4">
        <f>IF(G10="","",'2. závod'!I10)</f>
      </c>
      <c r="J10" s="53">
        <f t="shared" si="10"/>
      </c>
      <c r="K10" s="73"/>
      <c r="L10" s="17" t="str">
        <f>IF(ISNA(MATCH(CONCATENATE(L$4,$A10),Divize!$X:$X,0)),"",INDEX(Divize!$L:$L,MATCH(CONCATENATE(L$4,$A10),Divize!$X:$X,0),1))</f>
        <v>Frič Petr</v>
      </c>
      <c r="M10" s="55"/>
      <c r="N10" s="4">
        <f>IF(L10="","",'2. závod'!N10)</f>
        <v>5500</v>
      </c>
      <c r="O10" s="53">
        <f t="shared" si="11"/>
        <v>2</v>
      </c>
      <c r="P10" s="73"/>
      <c r="Q10" s="17">
        <f>IF(ISNA(MATCH(CONCATENATE(Q$4,$A10),Divize!$X:$X,0)),"",INDEX(Divize!$L:$L,MATCH(CONCATENATE(Q$4,$A10),Divize!$X:$X,0),1))</f>
      </c>
      <c r="R10" s="55"/>
      <c r="S10" s="4">
        <f>IF(Q10="","",'2. závod'!S10)</f>
      </c>
      <c r="T10" s="53">
        <f t="shared" si="12"/>
      </c>
      <c r="U10" s="73"/>
      <c r="V10" s="17">
        <f>IF(ISNA(MATCH(CONCATENATE(V$4,$A10),Divize!$X:$X,0)),"",INDEX(Divize!$L:$L,MATCH(CONCATENATE(V$4,$A10),Divize!$X:$X,0),1))</f>
      </c>
      <c r="W10" s="55"/>
      <c r="X10" s="4">
        <f>IF(V10="","",'2. závod'!X10)</f>
      </c>
      <c r="Y10" s="53">
        <f t="shared" si="13"/>
      </c>
      <c r="Z10" s="73"/>
      <c r="AA10" s="17">
        <f>IF(ISNA(MATCH(CONCATENATE(AA$4,$A10),Divize!$X:$X,0)),"",INDEX(Divize!$L:$L,MATCH(CONCATENATE(AA$4,$A10),Divize!$X:$X,0),1))</f>
      </c>
      <c r="AB10" s="55"/>
      <c r="AC10" s="4">
        <f>IF(AA10="","",'2. závod'!AC10)</f>
      </c>
      <c r="AD10" s="53">
        <f t="shared" si="14"/>
      </c>
      <c r="AE10" s="73"/>
      <c r="AF10" s="17">
        <f>IF(ISNA(MATCH(CONCATENATE(AF$4,$A10),Divize!$X:$X,0)),"",INDEX(Divize!$L:$L,MATCH(CONCATENATE(AF$4,$A10),Divize!$X:$X,0),1))</f>
      </c>
      <c r="AG10" s="55"/>
      <c r="AH10" s="4">
        <f>IF(AF10="","",'2. závod'!AH10)</f>
      </c>
      <c r="AI10" s="53">
        <f t="shared" si="0"/>
      </c>
      <c r="AJ10" s="73"/>
      <c r="AK10" s="17">
        <f>IF(ISNA(MATCH(CONCATENATE(AK$4,$A10),Divize!$X:$X,0)),"",INDEX(Divize!$L:$L,MATCH(CONCATENATE(AK$4,$A10),Divize!$X:$X,0),1))</f>
      </c>
      <c r="AL10" s="55"/>
      <c r="AM10" s="4">
        <f>IF(AK10="","",'2. závod'!AM10)</f>
      </c>
      <c r="AN10" s="53">
        <f t="shared" si="1"/>
      </c>
      <c r="AO10" s="73"/>
      <c r="AP10" s="17">
        <f>IF(ISNA(MATCH(CONCATENATE(AP$4,$A10),Divize!$X:$X,0)),"",INDEX(Divize!$L:$L,MATCH(CONCATENATE(AP$4,$A10),Divize!$X:$X,0),1))</f>
      </c>
      <c r="AQ10" s="55"/>
      <c r="AR10" s="4">
        <f>IF(AP10="","",'2. závod'!AR10)</f>
      </c>
      <c r="AS10" s="53">
        <f t="shared" si="2"/>
      </c>
      <c r="AT10" s="73"/>
      <c r="AU10" s="17">
        <f>IF(ISNA(MATCH(CONCATENATE(AU$4,$A10),Divize!$X:$X,0)),"",INDEX(Divize!$L:$L,MATCH(CONCATENATE(AU$4,$A10),Divize!$X:$X,0),1))</f>
      </c>
      <c r="AV10" s="55"/>
      <c r="AW10" s="4">
        <f>IF(AU10="","",'2. závod'!AW10)</f>
      </c>
      <c r="AX10" s="53">
        <f t="shared" si="3"/>
      </c>
      <c r="AY10" s="73"/>
      <c r="AZ10" s="17">
        <f>IF(ISNA(MATCH(CONCATENATE(AZ$4,$A10),Divize!$X:$X,0)),"",INDEX(Divize!$L:$L,MATCH(CONCATENATE(AZ$4,$A10),Divize!$X:$X,0),1))</f>
      </c>
      <c r="BA10" s="55"/>
      <c r="BB10" s="4">
        <f>IF(AZ10="","",'2. závod'!BB10)</f>
      </c>
      <c r="BC10" s="53">
        <f t="shared" si="4"/>
      </c>
      <c r="BD10" s="73"/>
      <c r="BE10" s="17">
        <f>IF(ISNA(MATCH(CONCATENATE(BE$4,$A10),Divize!$X:$X,0)),"",INDEX(Divize!$L:$L,MATCH(CONCATENATE(BE$4,$A10),Divize!$X:$X,0),1))</f>
      </c>
      <c r="BF10" s="55"/>
      <c r="BG10" s="4">
        <f>IF(BE10="","",'2. závod'!BG10)</f>
      </c>
      <c r="BH10" s="53">
        <f t="shared" si="5"/>
      </c>
      <c r="BI10" s="73"/>
      <c r="BJ10" s="17">
        <f>IF(ISNA(MATCH(CONCATENATE(BJ$4,$A10),Divize!$X:$X,0)),"",INDEX(Divize!$L:$L,MATCH(CONCATENATE(BJ$4,$A10),Divize!$X:$X,0),1))</f>
      </c>
      <c r="BK10" s="55"/>
      <c r="BL10" s="4">
        <f>IF(BJ10="","",'2. závod'!BL10)</f>
      </c>
      <c r="BM10" s="53">
        <f t="shared" si="6"/>
      </c>
      <c r="BN10" s="73"/>
      <c r="BO10" s="17">
        <f>IF(ISNA(MATCH(CONCATENATE(BO$4,$A10),Divize!$X:$X,0)),"",INDEX(Divize!$L:$L,MATCH(CONCATENATE(BO$4,$A10),Divize!$X:$X,0),1))</f>
      </c>
      <c r="BP10" s="55"/>
      <c r="BQ10" s="4">
        <f>IF(BO10="","",'2. závod'!BQ10)</f>
      </c>
      <c r="BR10" s="53">
        <f t="shared" si="7"/>
      </c>
      <c r="BS10" s="73"/>
      <c r="BT10" s="17">
        <f>IF(ISNA(MATCH(CONCATENATE(BT$4,$A10),Divize!$X:$X,0)),"",INDEX(Divize!$L:$L,MATCH(CONCATENATE(BT$4,$A10),Divize!$X:$X,0),1))</f>
      </c>
      <c r="BU10" s="55"/>
      <c r="BV10" s="4">
        <f>IF(BT10="","",'2. závod'!BV10)</f>
      </c>
      <c r="BW10" s="53">
        <f t="shared" si="8"/>
      </c>
      <c r="BX10" s="73"/>
    </row>
    <row r="11" spans="1:76" s="10" customFormat="1" ht="34.5" customHeight="1">
      <c r="A11" s="5">
        <v>6</v>
      </c>
      <c r="B11" s="17">
        <f>IF(ISNA(MATCH(CONCATENATE(B$4,$A11),Divize!$X:$X,0)),"",INDEX(Divize!$L:$L,MATCH(CONCATENATE(B$4,$A11),Divize!$X:$X,0),1))</f>
      </c>
      <c r="C11" s="55"/>
      <c r="D11" s="4">
        <f>IF(B11="","",'2. závod'!D11)</f>
      </c>
      <c r="E11" s="53">
        <f t="shared" si="9"/>
      </c>
      <c r="F11" s="73"/>
      <c r="G11" s="17">
        <f>IF(ISNA(MATCH(CONCATENATE(G$4,$A11),Divize!$X:$X,0)),"",INDEX(Divize!$L:$L,MATCH(CONCATENATE(G$4,$A11),Divize!$X:$X,0),1))</f>
      </c>
      <c r="H11" s="55"/>
      <c r="I11" s="4">
        <f>IF(G11="","",'2. závod'!I11)</f>
      </c>
      <c r="J11" s="53">
        <f t="shared" si="10"/>
      </c>
      <c r="K11" s="73"/>
      <c r="L11" s="17">
        <f>IF(ISNA(MATCH(CONCATENATE(L$4,$A11),Divize!$X:$X,0)),"",INDEX(Divize!$L:$L,MATCH(CONCATENATE(L$4,$A11),Divize!$X:$X,0),1))</f>
      </c>
      <c r="M11" s="55"/>
      <c r="N11" s="4">
        <f>IF(L11="","",'2. závod'!N11)</f>
      </c>
      <c r="O11" s="53">
        <f t="shared" si="11"/>
      </c>
      <c r="P11" s="73"/>
      <c r="Q11" s="17">
        <f>IF(ISNA(MATCH(CONCATENATE(Q$4,$A11),Divize!$X:$X,0)),"",INDEX(Divize!$L:$L,MATCH(CONCATENATE(Q$4,$A11),Divize!$X:$X,0),1))</f>
      </c>
      <c r="R11" s="55"/>
      <c r="S11" s="4">
        <f>IF(Q11="","",'2. závod'!S11)</f>
      </c>
      <c r="T11" s="53">
        <f t="shared" si="12"/>
      </c>
      <c r="U11" s="73"/>
      <c r="V11" s="17">
        <f>IF(ISNA(MATCH(CONCATENATE(V$4,$A11),Divize!$X:$X,0)),"",INDEX(Divize!$L:$L,MATCH(CONCATENATE(V$4,$A11),Divize!$X:$X,0),1))</f>
      </c>
      <c r="W11" s="55"/>
      <c r="X11" s="4">
        <f>IF(V11="","",'2. závod'!X11)</f>
      </c>
      <c r="Y11" s="53">
        <f t="shared" si="13"/>
      </c>
      <c r="Z11" s="73"/>
      <c r="AA11" s="17">
        <f>IF(ISNA(MATCH(CONCATENATE(AA$4,$A11),Divize!$X:$X,0)),"",INDEX(Divize!$L:$L,MATCH(CONCATENATE(AA$4,$A11),Divize!$X:$X,0),1))</f>
      </c>
      <c r="AB11" s="55"/>
      <c r="AC11" s="4">
        <f>IF(AA11="","",'2. závod'!AC11)</f>
      </c>
      <c r="AD11" s="53">
        <f t="shared" si="14"/>
      </c>
      <c r="AE11" s="73"/>
      <c r="AF11" s="17">
        <f>IF(ISNA(MATCH(CONCATENATE(AF$4,$A11),Divize!$X:$X,0)),"",INDEX(Divize!$L:$L,MATCH(CONCATENATE(AF$4,$A11),Divize!$X:$X,0),1))</f>
      </c>
      <c r="AG11" s="55"/>
      <c r="AH11" s="4">
        <f>IF(AF11="","",'2. závod'!AH11)</f>
      </c>
      <c r="AI11" s="53">
        <f t="shared" si="0"/>
      </c>
      <c r="AJ11" s="73"/>
      <c r="AK11" s="17">
        <f>IF(ISNA(MATCH(CONCATENATE(AK$4,$A11),Divize!$X:$X,0)),"",INDEX(Divize!$L:$L,MATCH(CONCATENATE(AK$4,$A11),Divize!$X:$X,0),1))</f>
      </c>
      <c r="AL11" s="55"/>
      <c r="AM11" s="4">
        <f>IF(AK11="","",'2. závod'!AM11)</f>
      </c>
      <c r="AN11" s="53">
        <f t="shared" si="1"/>
      </c>
      <c r="AO11" s="73"/>
      <c r="AP11" s="17">
        <f>IF(ISNA(MATCH(CONCATENATE(AP$4,$A11),Divize!$X:$X,0)),"",INDEX(Divize!$L:$L,MATCH(CONCATENATE(AP$4,$A11),Divize!$X:$X,0),1))</f>
      </c>
      <c r="AQ11" s="55"/>
      <c r="AR11" s="4">
        <f>IF(AP11="","",'2. závod'!AR11)</f>
      </c>
      <c r="AS11" s="53">
        <f t="shared" si="2"/>
      </c>
      <c r="AT11" s="73"/>
      <c r="AU11" s="17">
        <f>IF(ISNA(MATCH(CONCATENATE(AU$4,$A11),Divize!$X:$X,0)),"",INDEX(Divize!$L:$L,MATCH(CONCATENATE(AU$4,$A11),Divize!$X:$X,0),1))</f>
      </c>
      <c r="AV11" s="55"/>
      <c r="AW11" s="4">
        <f>IF(AU11="","",'2. závod'!AW11)</f>
      </c>
      <c r="AX11" s="53">
        <f t="shared" si="3"/>
      </c>
      <c r="AY11" s="73"/>
      <c r="AZ11" s="17">
        <f>IF(ISNA(MATCH(CONCATENATE(AZ$4,$A11),Divize!$X:$X,0)),"",INDEX(Divize!$L:$L,MATCH(CONCATENATE(AZ$4,$A11),Divize!$X:$X,0),1))</f>
      </c>
      <c r="BA11" s="55"/>
      <c r="BB11" s="4">
        <f>IF(AZ11="","",'2. závod'!BB11)</f>
      </c>
      <c r="BC11" s="53">
        <f t="shared" si="4"/>
      </c>
      <c r="BD11" s="73"/>
      <c r="BE11" s="17">
        <f>IF(ISNA(MATCH(CONCATENATE(BE$4,$A11),Divize!$X:$X,0)),"",INDEX(Divize!$L:$L,MATCH(CONCATENATE(BE$4,$A11),Divize!$X:$X,0),1))</f>
      </c>
      <c r="BF11" s="55"/>
      <c r="BG11" s="4">
        <f>IF(BE11="","",'2. závod'!BG11)</f>
      </c>
      <c r="BH11" s="53">
        <f t="shared" si="5"/>
      </c>
      <c r="BI11" s="73"/>
      <c r="BJ11" s="17">
        <f>IF(ISNA(MATCH(CONCATENATE(BJ$4,$A11),Divize!$X:$X,0)),"",INDEX(Divize!$L:$L,MATCH(CONCATENATE(BJ$4,$A11),Divize!$X:$X,0),1))</f>
      </c>
      <c r="BK11" s="55"/>
      <c r="BL11" s="4">
        <f>IF(BJ11="","",'2. závod'!BL11)</f>
      </c>
      <c r="BM11" s="53">
        <f t="shared" si="6"/>
      </c>
      <c r="BN11" s="73"/>
      <c r="BO11" s="17">
        <f>IF(ISNA(MATCH(CONCATENATE(BO$4,$A11),Divize!$X:$X,0)),"",INDEX(Divize!$L:$L,MATCH(CONCATENATE(BO$4,$A11),Divize!$X:$X,0),1))</f>
      </c>
      <c r="BP11" s="55"/>
      <c r="BQ11" s="4">
        <f>IF(BO11="","",'2. závod'!BQ11)</f>
      </c>
      <c r="BR11" s="53">
        <f t="shared" si="7"/>
      </c>
      <c r="BS11" s="73"/>
      <c r="BT11" s="17">
        <f>IF(ISNA(MATCH(CONCATENATE(BT$4,$A11),Divize!$X:$X,0)),"",INDEX(Divize!$L:$L,MATCH(CONCATENATE(BT$4,$A11),Divize!$X:$X,0),1))</f>
      </c>
      <c r="BU11" s="55"/>
      <c r="BV11" s="4">
        <f>IF(BT11="","",'2. závod'!BV11)</f>
      </c>
      <c r="BW11" s="53">
        <f t="shared" si="8"/>
      </c>
      <c r="BX11" s="73"/>
    </row>
    <row r="12" spans="1:76" s="10" customFormat="1" ht="34.5" customHeight="1">
      <c r="A12" s="5">
        <v>7</v>
      </c>
      <c r="B12" s="17">
        <f>IF(ISNA(MATCH(CONCATENATE(B$4,$A12),Divize!$X:$X,0)),"",INDEX(Divize!$L:$L,MATCH(CONCATENATE(B$4,$A12),Divize!$X:$X,0),1))</f>
      </c>
      <c r="C12" s="55"/>
      <c r="D12" s="4">
        <f>IF(B12="","",'2. závod'!D12)</f>
      </c>
      <c r="E12" s="53">
        <f t="shared" si="9"/>
      </c>
      <c r="F12" s="73"/>
      <c r="G12" s="17">
        <f>IF(ISNA(MATCH(CONCATENATE(G$4,$A12),Divize!$X:$X,0)),"",INDEX(Divize!$L:$L,MATCH(CONCATENATE(G$4,$A12),Divize!$X:$X,0),1))</f>
      </c>
      <c r="H12" s="55"/>
      <c r="I12" s="4">
        <f>IF(G12="","",'2. závod'!I12)</f>
      </c>
      <c r="J12" s="53">
        <f t="shared" si="10"/>
      </c>
      <c r="K12" s="73"/>
      <c r="L12" s="17" t="str">
        <f>IF(ISNA(MATCH(CONCATENATE(L$4,$A12),Divize!$X:$X,0)),"",INDEX(Divize!$L:$L,MATCH(CONCATENATE(L$4,$A12),Divize!$X:$X,0),1))</f>
        <v>Turek Michal </v>
      </c>
      <c r="M12" s="55"/>
      <c r="N12" s="4">
        <f>IF(L12="","",'2. závod'!N12)</f>
        <v>3120</v>
      </c>
      <c r="O12" s="53">
        <f t="shared" si="11"/>
        <v>3</v>
      </c>
      <c r="P12" s="73"/>
      <c r="Q12" s="17">
        <f>IF(ISNA(MATCH(CONCATENATE(Q$4,$A12),Divize!$X:$X,0)),"",INDEX(Divize!$L:$L,MATCH(CONCATENATE(Q$4,$A12),Divize!$X:$X,0),1))</f>
      </c>
      <c r="R12" s="55"/>
      <c r="S12" s="4">
        <f>IF(Q12="","",'2. závod'!S12)</f>
      </c>
      <c r="T12" s="53">
        <f t="shared" si="12"/>
      </c>
      <c r="U12" s="73"/>
      <c r="V12" s="17">
        <f>IF(ISNA(MATCH(CONCATENATE(V$4,$A12),Divize!$X:$X,0)),"",INDEX(Divize!$L:$L,MATCH(CONCATENATE(V$4,$A12),Divize!$X:$X,0),1))</f>
      </c>
      <c r="W12" s="55"/>
      <c r="X12" s="4">
        <f>IF(V12="","",'2. závod'!X12)</f>
      </c>
      <c r="Y12" s="53">
        <f t="shared" si="13"/>
      </c>
      <c r="Z12" s="73"/>
      <c r="AA12" s="17">
        <f>IF(ISNA(MATCH(CONCATENATE(AA$4,$A12),Divize!$X:$X,0)),"",INDEX(Divize!$L:$L,MATCH(CONCATENATE(AA$4,$A12),Divize!$X:$X,0),1))</f>
      </c>
      <c r="AB12" s="55"/>
      <c r="AC12" s="4">
        <f>IF(AA12="","",'2. závod'!AC12)</f>
      </c>
      <c r="AD12" s="53">
        <f t="shared" si="14"/>
      </c>
      <c r="AE12" s="73"/>
      <c r="AF12" s="17">
        <f>IF(ISNA(MATCH(CONCATENATE(AF$4,$A12),Divize!$X:$X,0)),"",INDEX(Divize!$L:$L,MATCH(CONCATENATE(AF$4,$A12),Divize!$X:$X,0),1))</f>
      </c>
      <c r="AG12" s="55"/>
      <c r="AH12" s="4">
        <f>IF(AF12="","",'2. závod'!AH12)</f>
      </c>
      <c r="AI12" s="53">
        <f t="shared" si="0"/>
      </c>
      <c r="AJ12" s="73"/>
      <c r="AK12" s="17">
        <f>IF(ISNA(MATCH(CONCATENATE(AK$4,$A12),Divize!$X:$X,0)),"",INDEX(Divize!$L:$L,MATCH(CONCATENATE(AK$4,$A12),Divize!$X:$X,0),1))</f>
      </c>
      <c r="AL12" s="55"/>
      <c r="AM12" s="4">
        <f>IF(AK12="","",'2. závod'!AM12)</f>
      </c>
      <c r="AN12" s="53">
        <f t="shared" si="1"/>
      </c>
      <c r="AO12" s="73"/>
      <c r="AP12" s="17">
        <f>IF(ISNA(MATCH(CONCATENATE(AP$4,$A12),Divize!$X:$X,0)),"",INDEX(Divize!$L:$L,MATCH(CONCATENATE(AP$4,$A12),Divize!$X:$X,0),1))</f>
      </c>
      <c r="AQ12" s="55"/>
      <c r="AR12" s="4">
        <f>IF(AP12="","",'2. závod'!AR12)</f>
      </c>
      <c r="AS12" s="53">
        <f t="shared" si="2"/>
      </c>
      <c r="AT12" s="73"/>
      <c r="AU12" s="17">
        <f>IF(ISNA(MATCH(CONCATENATE(AU$4,$A12),Divize!$X:$X,0)),"",INDEX(Divize!$L:$L,MATCH(CONCATENATE(AU$4,$A12),Divize!$X:$X,0),1))</f>
      </c>
      <c r="AV12" s="55"/>
      <c r="AW12" s="4">
        <f>IF(AU12="","",'2. závod'!AW12)</f>
      </c>
      <c r="AX12" s="53">
        <f t="shared" si="3"/>
      </c>
      <c r="AY12" s="73"/>
      <c r="AZ12" s="17">
        <f>IF(ISNA(MATCH(CONCATENATE(AZ$4,$A12),Divize!$X:$X,0)),"",INDEX(Divize!$L:$L,MATCH(CONCATENATE(AZ$4,$A12),Divize!$X:$X,0),1))</f>
      </c>
      <c r="BA12" s="55"/>
      <c r="BB12" s="4">
        <f>IF(AZ12="","",'2. závod'!BB12)</f>
      </c>
      <c r="BC12" s="53">
        <f t="shared" si="4"/>
      </c>
      <c r="BD12" s="73"/>
      <c r="BE12" s="17">
        <f>IF(ISNA(MATCH(CONCATENATE(BE$4,$A12),Divize!$X:$X,0)),"",INDEX(Divize!$L:$L,MATCH(CONCATENATE(BE$4,$A12),Divize!$X:$X,0),1))</f>
      </c>
      <c r="BF12" s="55"/>
      <c r="BG12" s="4">
        <f>IF(BE12="","",'2. závod'!BG12)</f>
      </c>
      <c r="BH12" s="53">
        <f t="shared" si="5"/>
      </c>
      <c r="BI12" s="73"/>
      <c r="BJ12" s="17">
        <f>IF(ISNA(MATCH(CONCATENATE(BJ$4,$A12),Divize!$X:$X,0)),"",INDEX(Divize!$L:$L,MATCH(CONCATENATE(BJ$4,$A12),Divize!$X:$X,0),1))</f>
      </c>
      <c r="BK12" s="55"/>
      <c r="BL12" s="4">
        <f>IF(BJ12="","",'2. závod'!BL12)</f>
      </c>
      <c r="BM12" s="53">
        <f t="shared" si="6"/>
      </c>
      <c r="BN12" s="73"/>
      <c r="BO12" s="17">
        <f>IF(ISNA(MATCH(CONCATENATE(BO$4,$A12),Divize!$X:$X,0)),"",INDEX(Divize!$L:$L,MATCH(CONCATENATE(BO$4,$A12),Divize!$X:$X,0),1))</f>
      </c>
      <c r="BP12" s="55"/>
      <c r="BQ12" s="4">
        <f>IF(BO12="","",'2. závod'!BQ12)</f>
      </c>
      <c r="BR12" s="53">
        <f t="shared" si="7"/>
      </c>
      <c r="BS12" s="73"/>
      <c r="BT12" s="17">
        <f>IF(ISNA(MATCH(CONCATENATE(BT$4,$A12),Divize!$X:$X,0)),"",INDEX(Divize!$L:$L,MATCH(CONCATENATE(BT$4,$A12),Divize!$X:$X,0),1))</f>
      </c>
      <c r="BU12" s="55"/>
      <c r="BV12" s="4">
        <f>IF(BT12="","",'2. závod'!BV12)</f>
      </c>
      <c r="BW12" s="53">
        <f t="shared" si="8"/>
      </c>
      <c r="BX12" s="73"/>
    </row>
    <row r="13" spans="1:76" s="10" customFormat="1" ht="34.5" customHeight="1">
      <c r="A13" s="5">
        <v>8</v>
      </c>
      <c r="B13" s="17" t="str">
        <f>IF(ISNA(MATCH(CONCATENATE(B$4,$A13),Divize!$X:$X,0)),"",INDEX(Divize!$L:$L,MATCH(CONCATENATE(B$4,$A13),Divize!$X:$X,0),1))</f>
        <v>Richterová Tereza</v>
      </c>
      <c r="C13" s="55"/>
      <c r="D13" s="4">
        <f>IF(B13="","",'2. závod'!D13)</f>
        <v>2680</v>
      </c>
      <c r="E13" s="53">
        <f t="shared" si="9"/>
        <v>4</v>
      </c>
      <c r="F13" s="73"/>
      <c r="G13" s="17" t="str">
        <f>IF(ISNA(MATCH(CONCATENATE(G$4,$A13),Divize!$X:$X,0)),"",INDEX(Divize!$L:$L,MATCH(CONCATENATE(G$4,$A13),Divize!$X:$X,0),1))</f>
        <v>Pekárek Stanislav</v>
      </c>
      <c r="H13" s="55"/>
      <c r="I13" s="4">
        <f>IF(G13="","",'2. závod'!I13)</f>
        <v>6860</v>
      </c>
      <c r="J13" s="53">
        <f t="shared" si="10"/>
        <v>3</v>
      </c>
      <c r="K13" s="73"/>
      <c r="L13" s="17">
        <f>IF(ISNA(MATCH(CONCATENATE(L$4,$A13),Divize!$X:$X,0)),"",INDEX(Divize!$L:$L,MATCH(CONCATENATE(L$4,$A13),Divize!$X:$X,0),1))</f>
      </c>
      <c r="M13" s="55"/>
      <c r="N13" s="4">
        <f>IF(L13="","",'2. závod'!N13)</f>
      </c>
      <c r="O13" s="53">
        <f t="shared" si="11"/>
      </c>
      <c r="P13" s="73"/>
      <c r="Q13" s="17">
        <f>IF(ISNA(MATCH(CONCATENATE(Q$4,$A13),Divize!$X:$X,0)),"",INDEX(Divize!$L:$L,MATCH(CONCATENATE(Q$4,$A13),Divize!$X:$X,0),1))</f>
      </c>
      <c r="R13" s="55"/>
      <c r="S13" s="4">
        <f>IF(Q13="","",'2. závod'!S13)</f>
      </c>
      <c r="T13" s="53">
        <f t="shared" si="12"/>
      </c>
      <c r="U13" s="73"/>
      <c r="V13" s="17">
        <f>IF(ISNA(MATCH(CONCATENATE(V$4,$A13),Divize!$X:$X,0)),"",INDEX(Divize!$L:$L,MATCH(CONCATENATE(V$4,$A13),Divize!$X:$X,0),1))</f>
      </c>
      <c r="W13" s="55"/>
      <c r="X13" s="4">
        <f>IF(V13="","",'2. závod'!X13)</f>
      </c>
      <c r="Y13" s="53">
        <f t="shared" si="13"/>
      </c>
      <c r="Z13" s="73"/>
      <c r="AA13" s="17">
        <f>IF(ISNA(MATCH(CONCATENATE(AA$4,$A13),Divize!$X:$X,0)),"",INDEX(Divize!$L:$L,MATCH(CONCATENATE(AA$4,$A13),Divize!$X:$X,0),1))</f>
      </c>
      <c r="AB13" s="55"/>
      <c r="AC13" s="4">
        <f>IF(AA13="","",'2. závod'!AC13)</f>
      </c>
      <c r="AD13" s="53">
        <f t="shared" si="14"/>
      </c>
      <c r="AE13" s="73"/>
      <c r="AF13" s="17">
        <f>IF(ISNA(MATCH(CONCATENATE(AF$4,$A13),Divize!$X:$X,0)),"",INDEX(Divize!$L:$L,MATCH(CONCATENATE(AF$4,$A13),Divize!$X:$X,0),1))</f>
      </c>
      <c r="AG13" s="55"/>
      <c r="AH13" s="4">
        <f>IF(AF13="","",'2. závod'!AH13)</f>
      </c>
      <c r="AI13" s="53">
        <f t="shared" si="0"/>
      </c>
      <c r="AJ13" s="73"/>
      <c r="AK13" s="17">
        <f>IF(ISNA(MATCH(CONCATENATE(AK$4,$A13),Divize!$X:$X,0)),"",INDEX(Divize!$L:$L,MATCH(CONCATENATE(AK$4,$A13),Divize!$X:$X,0),1))</f>
      </c>
      <c r="AL13" s="55"/>
      <c r="AM13" s="4">
        <f>IF(AK13="","",'2. závod'!AM13)</f>
      </c>
      <c r="AN13" s="53">
        <f t="shared" si="1"/>
      </c>
      <c r="AO13" s="73"/>
      <c r="AP13" s="17">
        <f>IF(ISNA(MATCH(CONCATENATE(AP$4,$A13),Divize!$X:$X,0)),"",INDEX(Divize!$L:$L,MATCH(CONCATENATE(AP$4,$A13),Divize!$X:$X,0),1))</f>
      </c>
      <c r="AQ13" s="55"/>
      <c r="AR13" s="4">
        <f>IF(AP13="","",'2. závod'!AR13)</f>
      </c>
      <c r="AS13" s="53">
        <f t="shared" si="2"/>
      </c>
      <c r="AT13" s="73"/>
      <c r="AU13" s="17">
        <f>IF(ISNA(MATCH(CONCATENATE(AU$4,$A13),Divize!$X:$X,0)),"",INDEX(Divize!$L:$L,MATCH(CONCATENATE(AU$4,$A13),Divize!$X:$X,0),1))</f>
      </c>
      <c r="AV13" s="55"/>
      <c r="AW13" s="4">
        <f>IF(AU13="","",'2. závod'!AW13)</f>
      </c>
      <c r="AX13" s="53">
        <f t="shared" si="3"/>
      </c>
      <c r="AY13" s="73"/>
      <c r="AZ13" s="17">
        <f>IF(ISNA(MATCH(CONCATENATE(AZ$4,$A13),Divize!$X:$X,0)),"",INDEX(Divize!$L:$L,MATCH(CONCATENATE(AZ$4,$A13),Divize!$X:$X,0),1))</f>
      </c>
      <c r="BA13" s="55"/>
      <c r="BB13" s="4">
        <f>IF(AZ13="","",'2. závod'!BB13)</f>
      </c>
      <c r="BC13" s="53">
        <f t="shared" si="4"/>
      </c>
      <c r="BD13" s="73"/>
      <c r="BE13" s="17">
        <f>IF(ISNA(MATCH(CONCATENATE(BE$4,$A13),Divize!$X:$X,0)),"",INDEX(Divize!$L:$L,MATCH(CONCATENATE(BE$4,$A13),Divize!$X:$X,0),1))</f>
      </c>
      <c r="BF13" s="55"/>
      <c r="BG13" s="4">
        <f>IF(BE13="","",'2. závod'!BG13)</f>
      </c>
      <c r="BH13" s="53">
        <f t="shared" si="5"/>
      </c>
      <c r="BI13" s="73"/>
      <c r="BJ13" s="17">
        <f>IF(ISNA(MATCH(CONCATENATE(BJ$4,$A13),Divize!$X:$X,0)),"",INDEX(Divize!$L:$L,MATCH(CONCATENATE(BJ$4,$A13),Divize!$X:$X,0),1))</f>
      </c>
      <c r="BK13" s="55"/>
      <c r="BL13" s="4">
        <f>IF(BJ13="","",'2. závod'!BL13)</f>
      </c>
      <c r="BM13" s="53">
        <f t="shared" si="6"/>
      </c>
      <c r="BN13" s="73"/>
      <c r="BO13" s="17">
        <f>IF(ISNA(MATCH(CONCATENATE(BO$4,$A13),Divize!$X:$X,0)),"",INDEX(Divize!$L:$L,MATCH(CONCATENATE(BO$4,$A13),Divize!$X:$X,0),1))</f>
      </c>
      <c r="BP13" s="55"/>
      <c r="BQ13" s="4">
        <f>IF(BO13="","",'2. závod'!BQ13)</f>
      </c>
      <c r="BR13" s="53">
        <f t="shared" si="7"/>
      </c>
      <c r="BS13" s="73"/>
      <c r="BT13" s="17">
        <f>IF(ISNA(MATCH(CONCATENATE(BT$4,$A13),Divize!$X:$X,0)),"",INDEX(Divize!$L:$L,MATCH(CONCATENATE(BT$4,$A13),Divize!$X:$X,0),1))</f>
      </c>
      <c r="BU13" s="55"/>
      <c r="BV13" s="4">
        <f>IF(BT13="","",'2. závod'!BV13)</f>
      </c>
      <c r="BW13" s="53">
        <f t="shared" si="8"/>
      </c>
      <c r="BX13" s="73"/>
    </row>
    <row r="14" spans="1:76" s="10" customFormat="1" ht="34.5" customHeight="1">
      <c r="A14" s="5">
        <v>9</v>
      </c>
      <c r="B14" s="17" t="str">
        <f>IF(ISNA(MATCH(CONCATENATE(B$4,$A14),Divize!$X:$X,0)),"",INDEX(Divize!$L:$L,MATCH(CONCATENATE(B$4,$A14),Divize!$X:$X,0),1))</f>
        <v>Dražan Zdeněk</v>
      </c>
      <c r="C14" s="55"/>
      <c r="D14" s="4">
        <f>IF(B14="","",'2. závod'!D14)</f>
        <v>15980</v>
      </c>
      <c r="E14" s="53">
        <f t="shared" si="9"/>
        <v>2</v>
      </c>
      <c r="F14" s="73"/>
      <c r="G14" s="17" t="str">
        <f>IF(ISNA(MATCH(CONCATENATE(G$4,$A14),Divize!$X:$X,0)),"",INDEX(Divize!$L:$L,MATCH(CONCATENATE(G$4,$A14),Divize!$X:$X,0),1))</f>
        <v>Richter Jiří</v>
      </c>
      <c r="H14" s="55"/>
      <c r="I14" s="4">
        <f>IF(G14="","",'2. závod'!I14)</f>
        <v>120</v>
      </c>
      <c r="J14" s="53">
        <f t="shared" si="10"/>
        <v>4</v>
      </c>
      <c r="K14" s="73"/>
      <c r="L14" s="17">
        <f>IF(ISNA(MATCH(CONCATENATE(L$4,$A14),Divize!$X:$X,0)),"",INDEX(Divize!$L:$L,MATCH(CONCATENATE(L$4,$A14),Divize!$X:$X,0),1))</f>
      </c>
      <c r="M14" s="55"/>
      <c r="N14" s="4">
        <f>IF(L14="","",'2. závod'!N14)</f>
      </c>
      <c r="O14" s="53">
        <f t="shared" si="11"/>
      </c>
      <c r="P14" s="73"/>
      <c r="Q14" s="17">
        <f>IF(ISNA(MATCH(CONCATENATE(Q$4,$A14),Divize!$X:$X,0)),"",INDEX(Divize!$L:$L,MATCH(CONCATENATE(Q$4,$A14),Divize!$X:$X,0),1))</f>
      </c>
      <c r="R14" s="55"/>
      <c r="S14" s="4">
        <f>IF(Q14="","",'2. závod'!S14)</f>
      </c>
      <c r="T14" s="53">
        <f t="shared" si="12"/>
      </c>
      <c r="U14" s="73"/>
      <c r="V14" s="17">
        <f>IF(ISNA(MATCH(CONCATENATE(V$4,$A14),Divize!$X:$X,0)),"",INDEX(Divize!$L:$L,MATCH(CONCATENATE(V$4,$A14),Divize!$X:$X,0),1))</f>
      </c>
      <c r="W14" s="55"/>
      <c r="X14" s="4">
        <f>IF(V14="","",'2. závod'!X14)</f>
      </c>
      <c r="Y14" s="53">
        <f t="shared" si="13"/>
      </c>
      <c r="Z14" s="73"/>
      <c r="AA14" s="17">
        <f>IF(ISNA(MATCH(CONCATENATE(AA$4,$A14),Divize!$X:$X,0)),"",INDEX(Divize!$L:$L,MATCH(CONCATENATE(AA$4,$A14),Divize!$X:$X,0),1))</f>
      </c>
      <c r="AB14" s="55"/>
      <c r="AC14" s="4">
        <f>IF(AA14="","",'2. závod'!AC14)</f>
      </c>
      <c r="AD14" s="53">
        <f t="shared" si="14"/>
      </c>
      <c r="AE14" s="73"/>
      <c r="AF14" s="17">
        <f>IF(ISNA(MATCH(CONCATENATE(AF$4,$A14),Divize!$X:$X,0)),"",INDEX(Divize!$L:$L,MATCH(CONCATENATE(AF$4,$A14),Divize!$X:$X,0),1))</f>
      </c>
      <c r="AG14" s="55"/>
      <c r="AH14" s="4">
        <f>IF(AF14="","",'2. závod'!AH14)</f>
      </c>
      <c r="AI14" s="53">
        <f t="shared" si="0"/>
      </c>
      <c r="AJ14" s="73"/>
      <c r="AK14" s="17">
        <f>IF(ISNA(MATCH(CONCATENATE(AK$4,$A14),Divize!$X:$X,0)),"",INDEX(Divize!$L:$L,MATCH(CONCATENATE(AK$4,$A14),Divize!$X:$X,0),1))</f>
      </c>
      <c r="AL14" s="55"/>
      <c r="AM14" s="4">
        <f>IF(AK14="","",'2. závod'!AM14)</f>
      </c>
      <c r="AN14" s="53">
        <f t="shared" si="1"/>
      </c>
      <c r="AO14" s="73"/>
      <c r="AP14" s="17">
        <f>IF(ISNA(MATCH(CONCATENATE(AP$4,$A14),Divize!$X:$X,0)),"",INDEX(Divize!$L:$L,MATCH(CONCATENATE(AP$4,$A14),Divize!$X:$X,0),1))</f>
      </c>
      <c r="AQ14" s="55"/>
      <c r="AR14" s="4">
        <f>IF(AP14="","",'2. závod'!AR14)</f>
      </c>
      <c r="AS14" s="53">
        <f t="shared" si="2"/>
      </c>
      <c r="AT14" s="73"/>
      <c r="AU14" s="17">
        <f>IF(ISNA(MATCH(CONCATENATE(AU$4,$A14),Divize!$X:$X,0)),"",INDEX(Divize!$L:$L,MATCH(CONCATENATE(AU$4,$A14),Divize!$X:$X,0),1))</f>
      </c>
      <c r="AV14" s="55"/>
      <c r="AW14" s="4">
        <f>IF(AU14="","",'2. závod'!AW14)</f>
      </c>
      <c r="AX14" s="53">
        <f t="shared" si="3"/>
      </c>
      <c r="AY14" s="73"/>
      <c r="AZ14" s="17">
        <f>IF(ISNA(MATCH(CONCATENATE(AZ$4,$A14),Divize!$X:$X,0)),"",INDEX(Divize!$L:$L,MATCH(CONCATENATE(AZ$4,$A14),Divize!$X:$X,0),1))</f>
      </c>
      <c r="BA14" s="55"/>
      <c r="BB14" s="4">
        <f>IF(AZ14="","",'2. závod'!BB14)</f>
      </c>
      <c r="BC14" s="53">
        <f t="shared" si="4"/>
      </c>
      <c r="BD14" s="73"/>
      <c r="BE14" s="17">
        <f>IF(ISNA(MATCH(CONCATENATE(BE$4,$A14),Divize!$X:$X,0)),"",INDEX(Divize!$L:$L,MATCH(CONCATENATE(BE$4,$A14),Divize!$X:$X,0),1))</f>
      </c>
      <c r="BF14" s="55"/>
      <c r="BG14" s="4">
        <f>IF(BE14="","",'2. závod'!BG14)</f>
      </c>
      <c r="BH14" s="53">
        <f t="shared" si="5"/>
      </c>
      <c r="BI14" s="73"/>
      <c r="BJ14" s="17">
        <f>IF(ISNA(MATCH(CONCATENATE(BJ$4,$A14),Divize!$X:$X,0)),"",INDEX(Divize!$L:$L,MATCH(CONCATENATE(BJ$4,$A14),Divize!$X:$X,0),1))</f>
      </c>
      <c r="BK14" s="55"/>
      <c r="BL14" s="4">
        <f>IF(BJ14="","",'2. závod'!BL14)</f>
      </c>
      <c r="BM14" s="53">
        <f t="shared" si="6"/>
      </c>
      <c r="BN14" s="73"/>
      <c r="BO14" s="17">
        <f>IF(ISNA(MATCH(CONCATENATE(BO$4,$A14),Divize!$X:$X,0)),"",INDEX(Divize!$L:$L,MATCH(CONCATENATE(BO$4,$A14),Divize!$X:$X,0),1))</f>
      </c>
      <c r="BP14" s="55"/>
      <c r="BQ14" s="4">
        <f>IF(BO14="","",'2. závod'!BQ14)</f>
      </c>
      <c r="BR14" s="53">
        <f t="shared" si="7"/>
      </c>
      <c r="BS14" s="73"/>
      <c r="BT14" s="17">
        <f>IF(ISNA(MATCH(CONCATENATE(BT$4,$A14),Divize!$X:$X,0)),"",INDEX(Divize!$L:$L,MATCH(CONCATENATE(BT$4,$A14),Divize!$X:$X,0),1))</f>
      </c>
      <c r="BU14" s="55"/>
      <c r="BV14" s="4">
        <f>IF(BT14="","",'2. závod'!BV14)</f>
      </c>
      <c r="BW14" s="53">
        <f t="shared" si="8"/>
      </c>
      <c r="BX14" s="73"/>
    </row>
    <row r="15" spans="1:76" s="10" customFormat="1" ht="34.5" customHeight="1">
      <c r="A15" s="5">
        <v>10</v>
      </c>
      <c r="B15" s="17">
        <f>IF(ISNA(MATCH(CONCATENATE(B$4,$A15),Divize!$X:$X,0)),"",INDEX(Divize!$L:$L,MATCH(CONCATENATE(B$4,$A15),Divize!$X:$X,0),1))</f>
      </c>
      <c r="C15" s="55"/>
      <c r="D15" s="4">
        <f>IF(B15="","",'2. závod'!D15)</f>
      </c>
      <c r="E15" s="53">
        <f t="shared" si="9"/>
      </c>
      <c r="F15" s="73"/>
      <c r="G15" s="17">
        <f>IF(ISNA(MATCH(CONCATENATE(G$4,$A15),Divize!$X:$X,0)),"",INDEX(Divize!$L:$L,MATCH(CONCATENATE(G$4,$A15),Divize!$X:$X,0),1))</f>
      </c>
      <c r="H15" s="55"/>
      <c r="I15" s="4">
        <f>IF(G15="","",'2. závod'!I15)</f>
      </c>
      <c r="J15" s="53">
        <f t="shared" si="10"/>
      </c>
      <c r="K15" s="73"/>
      <c r="L15" s="17">
        <f>IF(ISNA(MATCH(CONCATENATE(L$4,$A15),Divize!$X:$X,0)),"",INDEX(Divize!$L:$L,MATCH(CONCATENATE(L$4,$A15),Divize!$X:$X,0),1))</f>
      </c>
      <c r="M15" s="55"/>
      <c r="N15" s="4">
        <f>IF(L15="","",'2. závod'!N15)</f>
      </c>
      <c r="O15" s="53">
        <f t="shared" si="11"/>
      </c>
      <c r="P15" s="73"/>
      <c r="Q15" s="17">
        <f>IF(ISNA(MATCH(CONCATENATE(Q$4,$A15),Divize!$X:$X,0)),"",INDEX(Divize!$L:$L,MATCH(CONCATENATE(Q$4,$A15),Divize!$X:$X,0),1))</f>
      </c>
      <c r="R15" s="55"/>
      <c r="S15" s="4">
        <f>IF(Q15="","",'2. závod'!S15)</f>
      </c>
      <c r="T15" s="53">
        <f t="shared" si="12"/>
      </c>
      <c r="U15" s="73"/>
      <c r="V15" s="17">
        <f>IF(ISNA(MATCH(CONCATENATE(V$4,$A15),Divize!$X:$X,0)),"",INDEX(Divize!$L:$L,MATCH(CONCATENATE(V$4,$A15),Divize!$X:$X,0),1))</f>
      </c>
      <c r="W15" s="55"/>
      <c r="X15" s="4">
        <f>IF(V15="","",'2. závod'!X15)</f>
      </c>
      <c r="Y15" s="53">
        <f t="shared" si="13"/>
      </c>
      <c r="Z15" s="73"/>
      <c r="AA15" s="17">
        <f>IF(ISNA(MATCH(CONCATENATE(AA$4,$A15),Divize!$X:$X,0)),"",INDEX(Divize!$L:$L,MATCH(CONCATENATE(AA$4,$A15),Divize!$X:$X,0),1))</f>
      </c>
      <c r="AB15" s="55"/>
      <c r="AC15" s="4">
        <f>IF(AA15="","",'2. závod'!AC15)</f>
      </c>
      <c r="AD15" s="53">
        <f t="shared" si="14"/>
      </c>
      <c r="AE15" s="73"/>
      <c r="AF15" s="17">
        <f>IF(ISNA(MATCH(CONCATENATE(AF$4,$A15),Divize!$X:$X,0)),"",INDEX(Divize!$L:$L,MATCH(CONCATENATE(AF$4,$A15),Divize!$X:$X,0),1))</f>
      </c>
      <c r="AG15" s="55"/>
      <c r="AH15" s="4">
        <f>IF(AF15="","",'2. závod'!AH15)</f>
      </c>
      <c r="AI15" s="53">
        <f t="shared" si="0"/>
      </c>
      <c r="AJ15" s="73"/>
      <c r="AK15" s="17">
        <f>IF(ISNA(MATCH(CONCATENATE(AK$4,$A15),Divize!$X:$X,0)),"",INDEX(Divize!$L:$L,MATCH(CONCATENATE(AK$4,$A15),Divize!$X:$X,0),1))</f>
      </c>
      <c r="AL15" s="55"/>
      <c r="AM15" s="4">
        <f>IF(AK15="","",'2. závod'!AM15)</f>
      </c>
      <c r="AN15" s="53">
        <f t="shared" si="1"/>
      </c>
      <c r="AO15" s="73"/>
      <c r="AP15" s="17">
        <f>IF(ISNA(MATCH(CONCATENATE(AP$4,$A15),Divize!$X:$X,0)),"",INDEX(Divize!$L:$L,MATCH(CONCATENATE(AP$4,$A15),Divize!$X:$X,0),1))</f>
      </c>
      <c r="AQ15" s="55"/>
      <c r="AR15" s="4">
        <f>IF(AP15="","",'2. závod'!AR15)</f>
      </c>
      <c r="AS15" s="53">
        <f t="shared" si="2"/>
      </c>
      <c r="AT15" s="73"/>
      <c r="AU15" s="17">
        <f>IF(ISNA(MATCH(CONCATENATE(AU$4,$A15),Divize!$X:$X,0)),"",INDEX(Divize!$L:$L,MATCH(CONCATENATE(AU$4,$A15),Divize!$X:$X,0),1))</f>
      </c>
      <c r="AV15" s="55"/>
      <c r="AW15" s="4">
        <f>IF(AU15="","",'2. závod'!AW15)</f>
      </c>
      <c r="AX15" s="53">
        <f t="shared" si="3"/>
      </c>
      <c r="AY15" s="73"/>
      <c r="AZ15" s="17">
        <f>IF(ISNA(MATCH(CONCATENATE(AZ$4,$A15),Divize!$X:$X,0)),"",INDEX(Divize!$L:$L,MATCH(CONCATENATE(AZ$4,$A15),Divize!$X:$X,0),1))</f>
      </c>
      <c r="BA15" s="55"/>
      <c r="BB15" s="4">
        <f>IF(AZ15="","",'2. závod'!BB15)</f>
      </c>
      <c r="BC15" s="53">
        <f t="shared" si="4"/>
      </c>
      <c r="BD15" s="73"/>
      <c r="BE15" s="17">
        <f>IF(ISNA(MATCH(CONCATENATE(BE$4,$A15),Divize!$X:$X,0)),"",INDEX(Divize!$L:$L,MATCH(CONCATENATE(BE$4,$A15),Divize!$X:$X,0),1))</f>
      </c>
      <c r="BF15" s="55"/>
      <c r="BG15" s="4">
        <f>IF(BE15="","",'2. závod'!BG15)</f>
      </c>
      <c r="BH15" s="53">
        <f t="shared" si="5"/>
      </c>
      <c r="BI15" s="73"/>
      <c r="BJ15" s="17">
        <f>IF(ISNA(MATCH(CONCATENATE(BJ$4,$A15),Divize!$X:$X,0)),"",INDEX(Divize!$L:$L,MATCH(CONCATENATE(BJ$4,$A15),Divize!$X:$X,0),1))</f>
      </c>
      <c r="BK15" s="55"/>
      <c r="BL15" s="4">
        <f>IF(BJ15="","",'2. závod'!BL15)</f>
      </c>
      <c r="BM15" s="53">
        <f t="shared" si="6"/>
      </c>
      <c r="BN15" s="73"/>
      <c r="BO15" s="17">
        <f>IF(ISNA(MATCH(CONCATENATE(BO$4,$A15),Divize!$X:$X,0)),"",INDEX(Divize!$L:$L,MATCH(CONCATENATE(BO$4,$A15),Divize!$X:$X,0),1))</f>
      </c>
      <c r="BP15" s="55"/>
      <c r="BQ15" s="4">
        <f>IF(BO15="","",'2. závod'!BQ15)</f>
      </c>
      <c r="BR15" s="53">
        <f t="shared" si="7"/>
      </c>
      <c r="BS15" s="73"/>
      <c r="BT15" s="17">
        <f>IF(ISNA(MATCH(CONCATENATE(BT$4,$A15),Divize!$X:$X,0)),"",INDEX(Divize!$L:$L,MATCH(CONCATENATE(BT$4,$A15),Divize!$X:$X,0),1))</f>
      </c>
      <c r="BU15" s="55"/>
      <c r="BV15" s="4">
        <f>IF(BT15="","",'2. závod'!BV15)</f>
      </c>
      <c r="BW15" s="53">
        <f t="shared" si="8"/>
      </c>
      <c r="BX15" s="73"/>
    </row>
    <row r="16" spans="1:76" s="10" customFormat="1" ht="34.5" customHeight="1">
      <c r="A16" s="5">
        <v>11</v>
      </c>
      <c r="B16" s="17">
        <f>IF(ISNA(MATCH(CONCATENATE(B$4,$A16),Divize!$X:$X,0)),"",INDEX(Divize!$L:$L,MATCH(CONCATENATE(B$4,$A16),Divize!$X:$X,0),1))</f>
      </c>
      <c r="C16" s="55"/>
      <c r="D16" s="4">
        <f>IF(B16="","",'2. závod'!D16)</f>
      </c>
      <c r="E16" s="53">
        <f t="shared" si="9"/>
      </c>
      <c r="F16" s="73"/>
      <c r="G16" s="17">
        <f>IF(ISNA(MATCH(CONCATENATE(G$4,$A16),Divize!$X:$X,0)),"",INDEX(Divize!$L:$L,MATCH(CONCATENATE(G$4,$A16),Divize!$X:$X,0),1))</f>
      </c>
      <c r="H16" s="55"/>
      <c r="I16" s="4">
        <f>IF(G16="","",'2. závod'!I16)</f>
      </c>
      <c r="J16" s="53">
        <f t="shared" si="10"/>
      </c>
      <c r="K16" s="73"/>
      <c r="L16" s="17">
        <f>IF(ISNA(MATCH(CONCATENATE(L$4,$A16),Divize!$X:$X,0)),"",INDEX(Divize!$L:$L,MATCH(CONCATENATE(L$4,$A16),Divize!$X:$X,0),1))</f>
      </c>
      <c r="M16" s="55"/>
      <c r="N16" s="4">
        <f>IF(L16="","",'2. závod'!N16)</f>
      </c>
      <c r="O16" s="53">
        <f t="shared" si="11"/>
      </c>
      <c r="P16" s="73"/>
      <c r="Q16" s="17">
        <f>IF(ISNA(MATCH(CONCATENATE(Q$4,$A16),Divize!$X:$X,0)),"",INDEX(Divize!$L:$L,MATCH(CONCATENATE(Q$4,$A16),Divize!$X:$X,0),1))</f>
      </c>
      <c r="R16" s="55"/>
      <c r="S16" s="4">
        <f>IF(Q16="","",'2. závod'!S16)</f>
      </c>
      <c r="T16" s="53">
        <f t="shared" si="12"/>
      </c>
      <c r="U16" s="73"/>
      <c r="V16" s="17">
        <f>IF(ISNA(MATCH(CONCATENATE(V$4,$A16),Divize!$X:$X,0)),"",INDEX(Divize!$L:$L,MATCH(CONCATENATE(V$4,$A16),Divize!$X:$X,0),1))</f>
      </c>
      <c r="W16" s="55"/>
      <c r="X16" s="4">
        <f>IF(V16="","",'2. závod'!X16)</f>
      </c>
      <c r="Y16" s="53">
        <f t="shared" si="13"/>
      </c>
      <c r="Z16" s="73"/>
      <c r="AA16" s="17">
        <f>IF(ISNA(MATCH(CONCATENATE(AA$4,$A16),Divize!$X:$X,0)),"",INDEX(Divize!$L:$L,MATCH(CONCATENATE(AA$4,$A16),Divize!$X:$X,0),1))</f>
      </c>
      <c r="AB16" s="55"/>
      <c r="AC16" s="4">
        <f>IF(AA16="","",'2. závod'!AC16)</f>
      </c>
      <c r="AD16" s="53">
        <f t="shared" si="14"/>
      </c>
      <c r="AE16" s="73"/>
      <c r="AF16" s="17">
        <f>IF(ISNA(MATCH(CONCATENATE(AF$4,$A16),Divize!$X:$X,0)),"",INDEX(Divize!$L:$L,MATCH(CONCATENATE(AF$4,$A16),Divize!$X:$X,0),1))</f>
      </c>
      <c r="AG16" s="55"/>
      <c r="AH16" s="4">
        <f>IF(AF16="","",'2. závod'!AH16)</f>
      </c>
      <c r="AI16" s="53">
        <f t="shared" si="0"/>
      </c>
      <c r="AJ16" s="73"/>
      <c r="AK16" s="17">
        <f>IF(ISNA(MATCH(CONCATENATE(AK$4,$A16),Divize!$X:$X,0)),"",INDEX(Divize!$L:$L,MATCH(CONCATENATE(AK$4,$A16),Divize!$X:$X,0),1))</f>
      </c>
      <c r="AL16" s="55"/>
      <c r="AM16" s="4">
        <f>IF(AK16="","",'2. závod'!AM16)</f>
      </c>
      <c r="AN16" s="53">
        <f t="shared" si="1"/>
      </c>
      <c r="AO16" s="73"/>
      <c r="AP16" s="17">
        <f>IF(ISNA(MATCH(CONCATENATE(AP$4,$A16),Divize!$X:$X,0)),"",INDEX(Divize!$L:$L,MATCH(CONCATENATE(AP$4,$A16),Divize!$X:$X,0),1))</f>
      </c>
      <c r="AQ16" s="55"/>
      <c r="AR16" s="4">
        <f>IF(AP16="","",'2. závod'!AR16)</f>
      </c>
      <c r="AS16" s="53">
        <f t="shared" si="2"/>
      </c>
      <c r="AT16" s="73"/>
      <c r="AU16" s="17">
        <f>IF(ISNA(MATCH(CONCATENATE(AU$4,$A16),Divize!$X:$X,0)),"",INDEX(Divize!$L:$L,MATCH(CONCATENATE(AU$4,$A16),Divize!$X:$X,0),1))</f>
      </c>
      <c r="AV16" s="55"/>
      <c r="AW16" s="4">
        <f>IF(AU16="","",'2. závod'!AW16)</f>
      </c>
      <c r="AX16" s="53">
        <f t="shared" si="3"/>
      </c>
      <c r="AY16" s="73"/>
      <c r="AZ16" s="17">
        <f>IF(ISNA(MATCH(CONCATENATE(AZ$4,$A16),Divize!$X:$X,0)),"",INDEX(Divize!$L:$L,MATCH(CONCATENATE(AZ$4,$A16),Divize!$X:$X,0),1))</f>
      </c>
      <c r="BA16" s="55"/>
      <c r="BB16" s="4">
        <f>IF(AZ16="","",'2. závod'!BB16)</f>
      </c>
      <c r="BC16" s="53">
        <f t="shared" si="4"/>
      </c>
      <c r="BD16" s="73"/>
      <c r="BE16" s="17">
        <f>IF(ISNA(MATCH(CONCATENATE(BE$4,$A16),Divize!$X:$X,0)),"",INDEX(Divize!$L:$L,MATCH(CONCATENATE(BE$4,$A16),Divize!$X:$X,0),1))</f>
      </c>
      <c r="BF16" s="55"/>
      <c r="BG16" s="4">
        <f>IF(BE16="","",'2. závod'!BG16)</f>
      </c>
      <c r="BH16" s="53">
        <f t="shared" si="5"/>
      </c>
      <c r="BI16" s="73"/>
      <c r="BJ16" s="17">
        <f>IF(ISNA(MATCH(CONCATENATE(BJ$4,$A16),Divize!$X:$X,0)),"",INDEX(Divize!$L:$L,MATCH(CONCATENATE(BJ$4,$A16),Divize!$X:$X,0),1))</f>
      </c>
      <c r="BK16" s="55"/>
      <c r="BL16" s="4">
        <f>IF(BJ16="","",'2. závod'!BL16)</f>
      </c>
      <c r="BM16" s="53">
        <f t="shared" si="6"/>
      </c>
      <c r="BN16" s="73"/>
      <c r="BO16" s="17">
        <f>IF(ISNA(MATCH(CONCATENATE(BO$4,$A16),Divize!$X:$X,0)),"",INDEX(Divize!$L:$L,MATCH(CONCATENATE(BO$4,$A16),Divize!$X:$X,0),1))</f>
      </c>
      <c r="BP16" s="55"/>
      <c r="BQ16" s="4">
        <f>IF(BO16="","",'2. závod'!BQ16)</f>
      </c>
      <c r="BR16" s="53">
        <f t="shared" si="7"/>
      </c>
      <c r="BS16" s="73"/>
      <c r="BT16" s="17">
        <f>IF(ISNA(MATCH(CONCATENATE(BT$4,$A16),Divize!$X:$X,0)),"",INDEX(Divize!$L:$L,MATCH(CONCATENATE(BT$4,$A16),Divize!$X:$X,0),1))</f>
      </c>
      <c r="BU16" s="55"/>
      <c r="BV16" s="4">
        <f>IF(BT16="","",'2. závod'!BV16)</f>
      </c>
      <c r="BW16" s="53">
        <f t="shared" si="8"/>
      </c>
      <c r="BX16" s="73"/>
    </row>
    <row r="17" spans="1:76" s="10" customFormat="1" ht="34.5" customHeight="1">
      <c r="A17" s="5">
        <v>12</v>
      </c>
      <c r="B17" s="17">
        <f>IF(ISNA(MATCH(CONCATENATE(B$4,$A17),Divize!$X:$X,0)),"",INDEX(Divize!$L:$L,MATCH(CONCATENATE(B$4,$A17),Divize!$X:$X,0),1))</f>
      </c>
      <c r="C17" s="55"/>
      <c r="D17" s="4">
        <f>IF(B17="","",'2. závod'!D17)</f>
      </c>
      <c r="E17" s="53">
        <f t="shared" si="9"/>
      </c>
      <c r="F17" s="73"/>
      <c r="G17" s="17">
        <f>IF(ISNA(MATCH(CONCATENATE(G$4,$A17),Divize!$X:$X,0)),"",INDEX(Divize!$L:$L,MATCH(CONCATENATE(G$4,$A17),Divize!$X:$X,0),1))</f>
      </c>
      <c r="H17" s="55"/>
      <c r="I17" s="4">
        <f>IF(G17="","",'2. závod'!I17)</f>
      </c>
      <c r="J17" s="53">
        <f t="shared" si="10"/>
      </c>
      <c r="K17" s="73"/>
      <c r="L17" s="17">
        <f>IF(ISNA(MATCH(CONCATENATE(L$4,$A17),Divize!$X:$X,0)),"",INDEX(Divize!$L:$L,MATCH(CONCATENATE(L$4,$A17),Divize!$X:$X,0),1))</f>
      </c>
      <c r="M17" s="55"/>
      <c r="N17" s="4">
        <f>IF(L17="","",'2. závod'!N17)</f>
      </c>
      <c r="O17" s="53">
        <f t="shared" si="11"/>
      </c>
      <c r="P17" s="73"/>
      <c r="Q17" s="17">
        <f>IF(ISNA(MATCH(CONCATENATE(Q$4,$A17),Divize!$X:$X,0)),"",INDEX(Divize!$L:$L,MATCH(CONCATENATE(Q$4,$A17),Divize!$X:$X,0),1))</f>
      </c>
      <c r="R17" s="55"/>
      <c r="S17" s="4">
        <f>IF(Q17="","",'2. závod'!S17)</f>
      </c>
      <c r="T17" s="53">
        <f t="shared" si="12"/>
      </c>
      <c r="U17" s="73"/>
      <c r="V17" s="17">
        <f>IF(ISNA(MATCH(CONCATENATE(V$4,$A17),Divize!$X:$X,0)),"",INDEX(Divize!$L:$L,MATCH(CONCATENATE(V$4,$A17),Divize!$X:$X,0),1))</f>
      </c>
      <c r="W17" s="55"/>
      <c r="X17" s="4">
        <f>IF(V17="","",'2. závod'!X17)</f>
      </c>
      <c r="Y17" s="53">
        <f t="shared" si="13"/>
      </c>
      <c r="Z17" s="73"/>
      <c r="AA17" s="17">
        <f>IF(ISNA(MATCH(CONCATENATE(AA$4,$A17),Divize!$X:$X,0)),"",INDEX(Divize!$L:$L,MATCH(CONCATENATE(AA$4,$A17),Divize!$X:$X,0),1))</f>
      </c>
      <c r="AB17" s="55"/>
      <c r="AC17" s="4">
        <f>IF(AA17="","",'2. závod'!AC17)</f>
      </c>
      <c r="AD17" s="53">
        <f t="shared" si="14"/>
      </c>
      <c r="AE17" s="73"/>
      <c r="AF17" s="17">
        <f>IF(ISNA(MATCH(CONCATENATE(AF$4,$A17),Divize!$X:$X,0)),"",INDEX(Divize!$L:$L,MATCH(CONCATENATE(AF$4,$A17),Divize!$X:$X,0),1))</f>
      </c>
      <c r="AG17" s="55"/>
      <c r="AH17" s="4">
        <f>IF(AF17="","",'2. závod'!AH17)</f>
      </c>
      <c r="AI17" s="53">
        <f t="shared" si="0"/>
      </c>
      <c r="AJ17" s="73"/>
      <c r="AK17" s="17">
        <f>IF(ISNA(MATCH(CONCATENATE(AK$4,$A17),Divize!$X:$X,0)),"",INDEX(Divize!$L:$L,MATCH(CONCATENATE(AK$4,$A17),Divize!$X:$X,0),1))</f>
      </c>
      <c r="AL17" s="55"/>
      <c r="AM17" s="4">
        <f>IF(AK17="","",'2. závod'!AM17)</f>
      </c>
      <c r="AN17" s="53">
        <f t="shared" si="1"/>
      </c>
      <c r="AO17" s="73"/>
      <c r="AP17" s="17">
        <f>IF(ISNA(MATCH(CONCATENATE(AP$4,$A17),Divize!$X:$X,0)),"",INDEX(Divize!$L:$L,MATCH(CONCATENATE(AP$4,$A17),Divize!$X:$X,0),1))</f>
      </c>
      <c r="AQ17" s="55"/>
      <c r="AR17" s="4">
        <f>IF(AP17="","",'2. závod'!AR17)</f>
      </c>
      <c r="AS17" s="53">
        <f t="shared" si="2"/>
      </c>
      <c r="AT17" s="73"/>
      <c r="AU17" s="17">
        <f>IF(ISNA(MATCH(CONCATENATE(AU$4,$A17),Divize!$X:$X,0)),"",INDEX(Divize!$L:$L,MATCH(CONCATENATE(AU$4,$A17),Divize!$X:$X,0),1))</f>
      </c>
      <c r="AV17" s="55"/>
      <c r="AW17" s="4">
        <f>IF(AU17="","",'2. závod'!AW17)</f>
      </c>
      <c r="AX17" s="53">
        <f t="shared" si="3"/>
      </c>
      <c r="AY17" s="73"/>
      <c r="AZ17" s="17">
        <f>IF(ISNA(MATCH(CONCATENATE(AZ$4,$A17),Divize!$X:$X,0)),"",INDEX(Divize!$L:$L,MATCH(CONCATENATE(AZ$4,$A17),Divize!$X:$X,0),1))</f>
      </c>
      <c r="BA17" s="55"/>
      <c r="BB17" s="4">
        <f>IF(AZ17="","",'2. závod'!BB17)</f>
      </c>
      <c r="BC17" s="53">
        <f t="shared" si="4"/>
      </c>
      <c r="BD17" s="73"/>
      <c r="BE17" s="17">
        <f>IF(ISNA(MATCH(CONCATENATE(BE$4,$A17),Divize!$X:$X,0)),"",INDEX(Divize!$L:$L,MATCH(CONCATENATE(BE$4,$A17),Divize!$X:$X,0),1))</f>
      </c>
      <c r="BF17" s="55"/>
      <c r="BG17" s="4">
        <f>IF(BE17="","",'2. závod'!BG17)</f>
      </c>
      <c r="BH17" s="53">
        <f t="shared" si="5"/>
      </c>
      <c r="BI17" s="73"/>
      <c r="BJ17" s="17">
        <f>IF(ISNA(MATCH(CONCATENATE(BJ$4,$A17),Divize!$X:$X,0)),"",INDEX(Divize!$L:$L,MATCH(CONCATENATE(BJ$4,$A17),Divize!$X:$X,0),1))</f>
      </c>
      <c r="BK17" s="55"/>
      <c r="BL17" s="4">
        <f>IF(BJ17="","",'2. závod'!BL17)</f>
      </c>
      <c r="BM17" s="53">
        <f t="shared" si="6"/>
      </c>
      <c r="BN17" s="73"/>
      <c r="BO17" s="17">
        <f>IF(ISNA(MATCH(CONCATENATE(BO$4,$A17),Divize!$X:$X,0)),"",INDEX(Divize!$L:$L,MATCH(CONCATENATE(BO$4,$A17),Divize!$X:$X,0),1))</f>
      </c>
      <c r="BP17" s="55"/>
      <c r="BQ17" s="4">
        <f>IF(BO17="","",'2. závod'!BQ17)</f>
      </c>
      <c r="BR17" s="53">
        <f t="shared" si="7"/>
      </c>
      <c r="BS17" s="73"/>
      <c r="BT17" s="17">
        <f>IF(ISNA(MATCH(CONCATENATE(BT$4,$A17),Divize!$X:$X,0)),"",INDEX(Divize!$L:$L,MATCH(CONCATENATE(BT$4,$A17),Divize!$X:$X,0),1))</f>
      </c>
      <c r="BU17" s="55"/>
      <c r="BV17" s="4">
        <f>IF(BT17="","",'2. závod'!BV17)</f>
      </c>
      <c r="BW17" s="53">
        <f t="shared" si="8"/>
      </c>
      <c r="BX17" s="73"/>
    </row>
    <row r="18" spans="1:76" s="10" customFormat="1" ht="34.5" customHeight="1">
      <c r="A18" s="5">
        <v>13</v>
      </c>
      <c r="B18" s="17">
        <f>IF(ISNA(MATCH(CONCATENATE(B$4,$A18),Divize!$X:$X,0)),"",INDEX(Divize!$L:$L,MATCH(CONCATENATE(B$4,$A18),Divize!$X:$X,0),1))</f>
      </c>
      <c r="C18" s="55"/>
      <c r="D18" s="4">
        <f>IF(B18="","",'2. závod'!D18)</f>
      </c>
      <c r="E18" s="53">
        <f t="shared" si="9"/>
      </c>
      <c r="F18" s="73"/>
      <c r="G18" s="17">
        <f>IF(ISNA(MATCH(CONCATENATE(G$4,$A18),Divize!$X:$X,0)),"",INDEX(Divize!$L:$L,MATCH(CONCATENATE(G$4,$A18),Divize!$X:$X,0),1))</f>
      </c>
      <c r="H18" s="55"/>
      <c r="I18" s="4">
        <f>IF(G18="","",'2. závod'!I18)</f>
      </c>
      <c r="J18" s="53">
        <f t="shared" si="10"/>
      </c>
      <c r="K18" s="73"/>
      <c r="L18" s="17">
        <f>IF(ISNA(MATCH(CONCATENATE(L$4,$A18),Divize!$X:$X,0)),"",INDEX(Divize!$L:$L,MATCH(CONCATENATE(L$4,$A18),Divize!$X:$X,0),1))</f>
      </c>
      <c r="M18" s="55"/>
      <c r="N18" s="4">
        <f>IF(L18="","",'2. závod'!N18)</f>
      </c>
      <c r="O18" s="53">
        <f t="shared" si="11"/>
      </c>
      <c r="P18" s="73"/>
      <c r="Q18" s="17">
        <f>IF(ISNA(MATCH(CONCATENATE(Q$4,$A18),Divize!$X:$X,0)),"",INDEX(Divize!$L:$L,MATCH(CONCATENATE(Q$4,$A18),Divize!$X:$X,0),1))</f>
      </c>
      <c r="R18" s="55"/>
      <c r="S18" s="4">
        <f>IF(Q18="","",'2. závod'!S18)</f>
      </c>
      <c r="T18" s="53">
        <f t="shared" si="12"/>
      </c>
      <c r="U18" s="73"/>
      <c r="V18" s="17">
        <f>IF(ISNA(MATCH(CONCATENATE(V$4,$A18),Divize!$X:$X,0)),"",INDEX(Divize!$L:$L,MATCH(CONCATENATE(V$4,$A18),Divize!$X:$X,0),1))</f>
      </c>
      <c r="W18" s="55"/>
      <c r="X18" s="4">
        <f>IF(V18="","",'2. závod'!X18)</f>
      </c>
      <c r="Y18" s="53">
        <f t="shared" si="13"/>
      </c>
      <c r="Z18" s="73"/>
      <c r="AA18" s="17">
        <f>IF(ISNA(MATCH(CONCATENATE(AA$4,$A18),Divize!$X:$X,0)),"",INDEX(Divize!$L:$L,MATCH(CONCATENATE(AA$4,$A18),Divize!$X:$X,0),1))</f>
      </c>
      <c r="AB18" s="55"/>
      <c r="AC18" s="4">
        <f>IF(AA18="","",'2. závod'!AC18)</f>
      </c>
      <c r="AD18" s="53">
        <f t="shared" si="14"/>
      </c>
      <c r="AE18" s="73"/>
      <c r="AF18" s="17">
        <f>IF(ISNA(MATCH(CONCATENATE(AF$4,$A18),Divize!$X:$X,0)),"",INDEX(Divize!$L:$L,MATCH(CONCATENATE(AF$4,$A18),Divize!$X:$X,0),1))</f>
      </c>
      <c r="AG18" s="55"/>
      <c r="AH18" s="4">
        <f>IF(AF18="","",'2. závod'!AH18)</f>
      </c>
      <c r="AI18" s="53">
        <f t="shared" si="0"/>
      </c>
      <c r="AJ18" s="73"/>
      <c r="AK18" s="17">
        <f>IF(ISNA(MATCH(CONCATENATE(AK$4,$A18),Divize!$X:$X,0)),"",INDEX(Divize!$L:$L,MATCH(CONCATENATE(AK$4,$A18),Divize!$X:$X,0),1))</f>
      </c>
      <c r="AL18" s="55"/>
      <c r="AM18" s="4">
        <f>IF(AK18="","",'2. závod'!AM18)</f>
      </c>
      <c r="AN18" s="53">
        <f t="shared" si="1"/>
      </c>
      <c r="AO18" s="73"/>
      <c r="AP18" s="17">
        <f>IF(ISNA(MATCH(CONCATENATE(AP$4,$A18),Divize!$X:$X,0)),"",INDEX(Divize!$L:$L,MATCH(CONCATENATE(AP$4,$A18),Divize!$X:$X,0),1))</f>
      </c>
      <c r="AQ18" s="55"/>
      <c r="AR18" s="4">
        <f>IF(AP18="","",'2. závod'!AR18)</f>
      </c>
      <c r="AS18" s="53">
        <f t="shared" si="2"/>
      </c>
      <c r="AT18" s="73"/>
      <c r="AU18" s="17">
        <f>IF(ISNA(MATCH(CONCATENATE(AU$4,$A18),Divize!$X:$X,0)),"",INDEX(Divize!$L:$L,MATCH(CONCATENATE(AU$4,$A18),Divize!$X:$X,0),1))</f>
      </c>
      <c r="AV18" s="55"/>
      <c r="AW18" s="4">
        <f>IF(AU18="","",'2. závod'!AW18)</f>
      </c>
      <c r="AX18" s="53">
        <f t="shared" si="3"/>
      </c>
      <c r="AY18" s="73"/>
      <c r="AZ18" s="17">
        <f>IF(ISNA(MATCH(CONCATENATE(AZ$4,$A18),Divize!$X:$X,0)),"",INDEX(Divize!$L:$L,MATCH(CONCATENATE(AZ$4,$A18),Divize!$X:$X,0),1))</f>
      </c>
      <c r="BA18" s="55"/>
      <c r="BB18" s="4">
        <f>IF(AZ18="","",'2. závod'!BB18)</f>
      </c>
      <c r="BC18" s="53">
        <f t="shared" si="4"/>
      </c>
      <c r="BD18" s="73"/>
      <c r="BE18" s="17">
        <f>IF(ISNA(MATCH(CONCATENATE(BE$4,$A18),Divize!$X:$X,0)),"",INDEX(Divize!$L:$L,MATCH(CONCATENATE(BE$4,$A18),Divize!$X:$X,0),1))</f>
      </c>
      <c r="BF18" s="55"/>
      <c r="BG18" s="4">
        <f>IF(BE18="","",'2. závod'!BG18)</f>
      </c>
      <c r="BH18" s="53">
        <f t="shared" si="5"/>
      </c>
      <c r="BI18" s="73"/>
      <c r="BJ18" s="17">
        <f>IF(ISNA(MATCH(CONCATENATE(BJ$4,$A18),Divize!$X:$X,0)),"",INDEX(Divize!$L:$L,MATCH(CONCATENATE(BJ$4,$A18),Divize!$X:$X,0),1))</f>
      </c>
      <c r="BK18" s="55"/>
      <c r="BL18" s="4">
        <f>IF(BJ18="","",'2. závod'!BL18)</f>
      </c>
      <c r="BM18" s="53">
        <f t="shared" si="6"/>
      </c>
      <c r="BN18" s="73"/>
      <c r="BO18" s="17">
        <f>IF(ISNA(MATCH(CONCATENATE(BO$4,$A18),Divize!$X:$X,0)),"",INDEX(Divize!$L:$L,MATCH(CONCATENATE(BO$4,$A18),Divize!$X:$X,0),1))</f>
      </c>
      <c r="BP18" s="55"/>
      <c r="BQ18" s="4">
        <f>IF(BO18="","",'2. závod'!BQ18)</f>
      </c>
      <c r="BR18" s="53">
        <f t="shared" si="7"/>
      </c>
      <c r="BS18" s="73"/>
      <c r="BT18" s="17">
        <f>IF(ISNA(MATCH(CONCATENATE(BT$4,$A18),Divize!$X:$X,0)),"",INDEX(Divize!$L:$L,MATCH(CONCATENATE(BT$4,$A18),Divize!$X:$X,0),1))</f>
      </c>
      <c r="BU18" s="55"/>
      <c r="BV18" s="4">
        <f>IF(BT18="","",'2. závod'!BV18)</f>
      </c>
      <c r="BW18" s="53">
        <f t="shared" si="8"/>
      </c>
      <c r="BX18" s="73"/>
    </row>
    <row r="19" spans="1:76" s="10" customFormat="1" ht="34.5" customHeight="1">
      <c r="A19" s="5">
        <v>14</v>
      </c>
      <c r="B19" s="17">
        <f>IF(ISNA(MATCH(CONCATENATE(B$4,$A19),Divize!$X:$X,0)),"",INDEX(Divize!$L:$L,MATCH(CONCATENATE(B$4,$A19),Divize!$X:$X,0),1))</f>
      </c>
      <c r="C19" s="55"/>
      <c r="D19" s="4">
        <f>IF(B19="","",'2. závod'!D19)</f>
      </c>
      <c r="E19" s="53">
        <f t="shared" si="9"/>
      </c>
      <c r="F19" s="73"/>
      <c r="G19" s="17">
        <f>IF(ISNA(MATCH(CONCATENATE(G$4,$A19),Divize!$X:$X,0)),"",INDEX(Divize!$L:$L,MATCH(CONCATENATE(G$4,$A19),Divize!$X:$X,0),1))</f>
      </c>
      <c r="H19" s="55"/>
      <c r="I19" s="4">
        <f>IF(G19="","",'2. závod'!I19)</f>
      </c>
      <c r="J19" s="53">
        <f t="shared" si="10"/>
      </c>
      <c r="K19" s="73"/>
      <c r="L19" s="17">
        <f>IF(ISNA(MATCH(CONCATENATE(L$4,$A19),Divize!$X:$X,0)),"",INDEX(Divize!$L:$L,MATCH(CONCATENATE(L$4,$A19),Divize!$X:$X,0),1))</f>
      </c>
      <c r="M19" s="55"/>
      <c r="N19" s="4">
        <f>IF(L19="","",'2. závod'!N19)</f>
      </c>
      <c r="O19" s="53">
        <f t="shared" si="11"/>
      </c>
      <c r="P19" s="73"/>
      <c r="Q19" s="17">
        <f>IF(ISNA(MATCH(CONCATENATE(Q$4,$A19),Divize!$X:$X,0)),"",INDEX(Divize!$L:$L,MATCH(CONCATENATE(Q$4,$A19),Divize!$X:$X,0),1))</f>
      </c>
      <c r="R19" s="55"/>
      <c r="S19" s="4">
        <f>IF(Q19="","",'2. závod'!S19)</f>
      </c>
      <c r="T19" s="53">
        <f t="shared" si="12"/>
      </c>
      <c r="U19" s="73"/>
      <c r="V19" s="17">
        <f>IF(ISNA(MATCH(CONCATENATE(V$4,$A19),Divize!$X:$X,0)),"",INDEX(Divize!$L:$L,MATCH(CONCATENATE(V$4,$A19),Divize!$X:$X,0),1))</f>
      </c>
      <c r="W19" s="55"/>
      <c r="X19" s="4">
        <f>IF(V19="","",'2. závod'!X19)</f>
      </c>
      <c r="Y19" s="53">
        <f t="shared" si="13"/>
      </c>
      <c r="Z19" s="73"/>
      <c r="AA19" s="17">
        <f>IF(ISNA(MATCH(CONCATENATE(AA$4,$A19),Divize!$X:$X,0)),"",INDEX(Divize!$L:$L,MATCH(CONCATENATE(AA$4,$A19),Divize!$X:$X,0),1))</f>
      </c>
      <c r="AB19" s="55"/>
      <c r="AC19" s="4">
        <f>IF(AA19="","",'2. závod'!AC19)</f>
      </c>
      <c r="AD19" s="53">
        <f t="shared" si="14"/>
      </c>
      <c r="AE19" s="73"/>
      <c r="AF19" s="17">
        <f>IF(ISNA(MATCH(CONCATENATE(AF$4,$A19),Divize!$X:$X,0)),"",INDEX(Divize!$L:$L,MATCH(CONCATENATE(AF$4,$A19),Divize!$X:$X,0),1))</f>
      </c>
      <c r="AG19" s="55"/>
      <c r="AH19" s="4">
        <f>IF(AF19="","",'2. závod'!AH19)</f>
      </c>
      <c r="AI19" s="53">
        <f t="shared" si="0"/>
      </c>
      <c r="AJ19" s="73"/>
      <c r="AK19" s="17">
        <f>IF(ISNA(MATCH(CONCATENATE(AK$4,$A19),Divize!$X:$X,0)),"",INDEX(Divize!$L:$L,MATCH(CONCATENATE(AK$4,$A19),Divize!$X:$X,0),1))</f>
      </c>
      <c r="AL19" s="55"/>
      <c r="AM19" s="4">
        <f>IF(AK19="","",'2. závod'!AM19)</f>
      </c>
      <c r="AN19" s="53">
        <f t="shared" si="1"/>
      </c>
      <c r="AO19" s="73"/>
      <c r="AP19" s="17">
        <f>IF(ISNA(MATCH(CONCATENATE(AP$4,$A19),Divize!$X:$X,0)),"",INDEX(Divize!$L:$L,MATCH(CONCATENATE(AP$4,$A19),Divize!$X:$X,0),1))</f>
      </c>
      <c r="AQ19" s="55"/>
      <c r="AR19" s="4">
        <f>IF(AP19="","",'2. závod'!AR19)</f>
      </c>
      <c r="AS19" s="53">
        <f t="shared" si="2"/>
      </c>
      <c r="AT19" s="73"/>
      <c r="AU19" s="17">
        <f>IF(ISNA(MATCH(CONCATENATE(AU$4,$A19),Divize!$X:$X,0)),"",INDEX(Divize!$L:$L,MATCH(CONCATENATE(AU$4,$A19),Divize!$X:$X,0),1))</f>
      </c>
      <c r="AV19" s="55"/>
      <c r="AW19" s="4">
        <f>IF(AU19="","",'2. závod'!AW19)</f>
      </c>
      <c r="AX19" s="53">
        <f t="shared" si="3"/>
      </c>
      <c r="AY19" s="73"/>
      <c r="AZ19" s="17">
        <f>IF(ISNA(MATCH(CONCATENATE(AZ$4,$A19),Divize!$X:$X,0)),"",INDEX(Divize!$L:$L,MATCH(CONCATENATE(AZ$4,$A19),Divize!$X:$X,0),1))</f>
      </c>
      <c r="BA19" s="55"/>
      <c r="BB19" s="4">
        <f>IF(AZ19="","",'2. závod'!BB19)</f>
      </c>
      <c r="BC19" s="53">
        <f t="shared" si="4"/>
      </c>
      <c r="BD19" s="73"/>
      <c r="BE19" s="17">
        <f>IF(ISNA(MATCH(CONCATENATE(BE$4,$A19),Divize!$X:$X,0)),"",INDEX(Divize!$L:$L,MATCH(CONCATENATE(BE$4,$A19),Divize!$X:$X,0),1))</f>
      </c>
      <c r="BF19" s="55"/>
      <c r="BG19" s="4">
        <f>IF(BE19="","",'2. závod'!BG19)</f>
      </c>
      <c r="BH19" s="53">
        <f t="shared" si="5"/>
      </c>
      <c r="BI19" s="73"/>
      <c r="BJ19" s="17">
        <f>IF(ISNA(MATCH(CONCATENATE(BJ$4,$A19),Divize!$X:$X,0)),"",INDEX(Divize!$L:$L,MATCH(CONCATENATE(BJ$4,$A19),Divize!$X:$X,0),1))</f>
      </c>
      <c r="BK19" s="55"/>
      <c r="BL19" s="4">
        <f>IF(BJ19="","",'2. závod'!BL19)</f>
      </c>
      <c r="BM19" s="53">
        <f t="shared" si="6"/>
      </c>
      <c r="BN19" s="73"/>
      <c r="BO19" s="17">
        <f>IF(ISNA(MATCH(CONCATENATE(BO$4,$A19),Divize!$X:$X,0)),"",INDEX(Divize!$L:$L,MATCH(CONCATENATE(BO$4,$A19),Divize!$X:$X,0),1))</f>
      </c>
      <c r="BP19" s="55"/>
      <c r="BQ19" s="4">
        <f>IF(BO19="","",'2. závod'!BQ19)</f>
      </c>
      <c r="BR19" s="53">
        <f t="shared" si="7"/>
      </c>
      <c r="BS19" s="73"/>
      <c r="BT19" s="17">
        <f>IF(ISNA(MATCH(CONCATENATE(BT$4,$A19),Divize!$X:$X,0)),"",INDEX(Divize!$L:$L,MATCH(CONCATENATE(BT$4,$A19),Divize!$X:$X,0),1))</f>
      </c>
      <c r="BU19" s="55"/>
      <c r="BV19" s="4">
        <f>IF(BT19="","",'2. závod'!BV19)</f>
      </c>
      <c r="BW19" s="53">
        <f t="shared" si="8"/>
      </c>
      <c r="BX19" s="73"/>
    </row>
    <row r="20" spans="1:76" s="10" customFormat="1" ht="34.5" customHeight="1">
      <c r="A20" s="5">
        <v>15</v>
      </c>
      <c r="B20" s="17">
        <f>IF(ISNA(MATCH(CONCATENATE(B$4,$A20),Divize!$X:$X,0)),"",INDEX(Divize!$L:$L,MATCH(CONCATENATE(B$4,$A20),Divize!$X:$X,0),1))</f>
      </c>
      <c r="C20" s="55"/>
      <c r="D20" s="4">
        <f>IF(B20="","",'2. závod'!D20)</f>
      </c>
      <c r="E20" s="53">
        <f t="shared" si="9"/>
      </c>
      <c r="F20" s="73"/>
      <c r="G20" s="17">
        <f>IF(ISNA(MATCH(CONCATENATE(G$4,$A20),Divize!$X:$X,0)),"",INDEX(Divize!$L:$L,MATCH(CONCATENATE(G$4,$A20),Divize!$X:$X,0),1))</f>
      </c>
      <c r="H20" s="55"/>
      <c r="I20" s="4">
        <f>IF(G20="","",'2. závod'!I20)</f>
      </c>
      <c r="J20" s="53">
        <f t="shared" si="10"/>
      </c>
      <c r="K20" s="73"/>
      <c r="L20" s="17">
        <f>IF(ISNA(MATCH(CONCATENATE(L$4,$A20),Divize!$X:$X,0)),"",INDEX(Divize!$L:$L,MATCH(CONCATENATE(L$4,$A20),Divize!$X:$X,0),1))</f>
      </c>
      <c r="M20" s="55"/>
      <c r="N20" s="4">
        <f>IF(L20="","",'2. závod'!N20)</f>
      </c>
      <c r="O20" s="53">
        <f t="shared" si="11"/>
      </c>
      <c r="P20" s="73"/>
      <c r="Q20" s="17">
        <f>IF(ISNA(MATCH(CONCATENATE(Q$4,$A20),Divize!$X:$X,0)),"",INDEX(Divize!$L:$L,MATCH(CONCATENATE(Q$4,$A20),Divize!$X:$X,0),1))</f>
      </c>
      <c r="R20" s="55"/>
      <c r="S20" s="4">
        <f>IF(Q20="","",'2. závod'!S20)</f>
      </c>
      <c r="T20" s="53">
        <f t="shared" si="12"/>
      </c>
      <c r="U20" s="73"/>
      <c r="V20" s="17">
        <f>IF(ISNA(MATCH(CONCATENATE(V$4,$A20),Divize!$X:$X,0)),"",INDEX(Divize!$L:$L,MATCH(CONCATENATE(V$4,$A20),Divize!$X:$X,0),1))</f>
      </c>
      <c r="W20" s="55"/>
      <c r="X20" s="4">
        <f>IF(V20="","",'2. závod'!X20)</f>
      </c>
      <c r="Y20" s="53">
        <f t="shared" si="13"/>
      </c>
      <c r="Z20" s="73"/>
      <c r="AA20" s="17">
        <f>IF(ISNA(MATCH(CONCATENATE(AA$4,$A20),Divize!$X:$X,0)),"",INDEX(Divize!$L:$L,MATCH(CONCATENATE(AA$4,$A20),Divize!$X:$X,0),1))</f>
      </c>
      <c r="AB20" s="55"/>
      <c r="AC20" s="4">
        <f>IF(AA20="","",'2. závod'!AC20)</f>
      </c>
      <c r="AD20" s="53">
        <f t="shared" si="14"/>
      </c>
      <c r="AE20" s="73"/>
      <c r="AF20" s="17">
        <f>IF(ISNA(MATCH(CONCATENATE(AF$4,$A20),Divize!$X:$X,0)),"",INDEX(Divize!$L:$L,MATCH(CONCATENATE(AF$4,$A20),Divize!$X:$X,0),1))</f>
      </c>
      <c r="AG20" s="55"/>
      <c r="AH20" s="4">
        <f>IF(AF20="","",'2. závod'!AH20)</f>
      </c>
      <c r="AI20" s="53">
        <f t="shared" si="0"/>
      </c>
      <c r="AJ20" s="73"/>
      <c r="AK20" s="17">
        <f>IF(ISNA(MATCH(CONCATENATE(AK$4,$A20),Divize!$X:$X,0)),"",INDEX(Divize!$L:$L,MATCH(CONCATENATE(AK$4,$A20),Divize!$X:$X,0),1))</f>
      </c>
      <c r="AL20" s="55"/>
      <c r="AM20" s="4">
        <f>IF(AK20="","",'2. závod'!AM20)</f>
      </c>
      <c r="AN20" s="53">
        <f t="shared" si="1"/>
      </c>
      <c r="AO20" s="73"/>
      <c r="AP20" s="17">
        <f>IF(ISNA(MATCH(CONCATENATE(AP$4,$A20),Divize!$X:$X,0)),"",INDEX(Divize!$L:$L,MATCH(CONCATENATE(AP$4,$A20),Divize!$X:$X,0),1))</f>
      </c>
      <c r="AQ20" s="55"/>
      <c r="AR20" s="4">
        <f>IF(AP20="","",'2. závod'!AR20)</f>
      </c>
      <c r="AS20" s="53">
        <f t="shared" si="2"/>
      </c>
      <c r="AT20" s="73"/>
      <c r="AU20" s="17">
        <f>IF(ISNA(MATCH(CONCATENATE(AU$4,$A20),Divize!$X:$X,0)),"",INDEX(Divize!$L:$L,MATCH(CONCATENATE(AU$4,$A20),Divize!$X:$X,0),1))</f>
      </c>
      <c r="AV20" s="55"/>
      <c r="AW20" s="4">
        <f>IF(AU20="","",'2. závod'!AW20)</f>
      </c>
      <c r="AX20" s="53">
        <f t="shared" si="3"/>
      </c>
      <c r="AY20" s="73"/>
      <c r="AZ20" s="17">
        <f>IF(ISNA(MATCH(CONCATENATE(AZ$4,$A20),Divize!$X:$X,0)),"",INDEX(Divize!$L:$L,MATCH(CONCATENATE(AZ$4,$A20),Divize!$X:$X,0),1))</f>
      </c>
      <c r="BA20" s="55"/>
      <c r="BB20" s="4">
        <f>IF(AZ20="","",'2. závod'!BB20)</f>
      </c>
      <c r="BC20" s="53">
        <f t="shared" si="4"/>
      </c>
      <c r="BD20" s="73"/>
      <c r="BE20" s="17">
        <f>IF(ISNA(MATCH(CONCATENATE(BE$4,$A20),Divize!$X:$X,0)),"",INDEX(Divize!$L:$L,MATCH(CONCATENATE(BE$4,$A20),Divize!$X:$X,0),1))</f>
      </c>
      <c r="BF20" s="55"/>
      <c r="BG20" s="4">
        <f>IF(BE20="","",'2. závod'!BG20)</f>
      </c>
      <c r="BH20" s="53">
        <f t="shared" si="5"/>
      </c>
      <c r="BI20" s="73"/>
      <c r="BJ20" s="17">
        <f>IF(ISNA(MATCH(CONCATENATE(BJ$4,$A20),Divize!$X:$X,0)),"",INDEX(Divize!$L:$L,MATCH(CONCATENATE(BJ$4,$A20),Divize!$X:$X,0),1))</f>
      </c>
      <c r="BK20" s="55"/>
      <c r="BL20" s="4">
        <f>IF(BJ20="","",'2. závod'!BL20)</f>
      </c>
      <c r="BM20" s="53">
        <f t="shared" si="6"/>
      </c>
      <c r="BN20" s="73"/>
      <c r="BO20" s="17">
        <f>IF(ISNA(MATCH(CONCATENATE(BO$4,$A20),Divize!$X:$X,0)),"",INDEX(Divize!$L:$L,MATCH(CONCATENATE(BO$4,$A20),Divize!$X:$X,0),1))</f>
      </c>
      <c r="BP20" s="55"/>
      <c r="BQ20" s="4">
        <f>IF(BO20="","",'2. závod'!BQ20)</f>
      </c>
      <c r="BR20" s="53">
        <f t="shared" si="7"/>
      </c>
      <c r="BS20" s="73"/>
      <c r="BT20" s="17">
        <f>IF(ISNA(MATCH(CONCATENATE(BT$4,$A20),Divize!$X:$X,0)),"",INDEX(Divize!$L:$L,MATCH(CONCATENATE(BT$4,$A20),Divize!$X:$X,0),1))</f>
      </c>
      <c r="BU20" s="55"/>
      <c r="BV20" s="4">
        <f>IF(BT20="","",'2. závod'!BV20)</f>
      </c>
      <c r="BW20" s="53">
        <f t="shared" si="8"/>
      </c>
      <c r="BX20" s="73"/>
    </row>
    <row r="21" spans="1:76" s="10" customFormat="1" ht="34.5" customHeight="1">
      <c r="A21" s="5">
        <v>16</v>
      </c>
      <c r="B21" s="17">
        <f>IF(ISNA(MATCH(CONCATENATE(B$4,$A21),Divize!$X:$X,0)),"",INDEX(Divize!$L:$L,MATCH(CONCATENATE(B$4,$A21),Divize!$X:$X,0),1))</f>
      </c>
      <c r="C21" s="55"/>
      <c r="D21" s="4">
        <f>IF(B21="","",'2. závod'!D21)</f>
      </c>
      <c r="E21" s="53">
        <f t="shared" si="9"/>
      </c>
      <c r="F21" s="73"/>
      <c r="G21" s="17">
        <f>IF(ISNA(MATCH(CONCATENATE(G$4,$A21),Divize!$X:$X,0)),"",INDEX(Divize!$L:$L,MATCH(CONCATENATE(G$4,$A21),Divize!$X:$X,0),1))</f>
      </c>
      <c r="H21" s="55"/>
      <c r="I21" s="4">
        <f>IF(G21="","",'2. závod'!I21)</f>
      </c>
      <c r="J21" s="53">
        <f t="shared" si="10"/>
      </c>
      <c r="K21" s="73"/>
      <c r="L21" s="17">
        <f>IF(ISNA(MATCH(CONCATENATE(L$4,$A21),Divize!$X:$X,0)),"",INDEX(Divize!$L:$L,MATCH(CONCATENATE(L$4,$A21),Divize!$X:$X,0),1))</f>
      </c>
      <c r="M21" s="55"/>
      <c r="N21" s="4">
        <f>IF(L21="","",'2. závod'!N21)</f>
      </c>
      <c r="O21" s="53">
        <f t="shared" si="11"/>
      </c>
      <c r="P21" s="73"/>
      <c r="Q21" s="17">
        <f>IF(ISNA(MATCH(CONCATENATE(Q$4,$A21),Divize!$X:$X,0)),"",INDEX(Divize!$L:$L,MATCH(CONCATENATE(Q$4,$A21),Divize!$X:$X,0),1))</f>
      </c>
      <c r="R21" s="55"/>
      <c r="S21" s="4">
        <f>IF(Q21="","",'2. závod'!S21)</f>
      </c>
      <c r="T21" s="53">
        <f t="shared" si="12"/>
      </c>
      <c r="U21" s="73"/>
      <c r="V21" s="17">
        <f>IF(ISNA(MATCH(CONCATENATE(V$4,$A21),Divize!$X:$X,0)),"",INDEX(Divize!$L:$L,MATCH(CONCATENATE(V$4,$A21),Divize!$X:$X,0),1))</f>
      </c>
      <c r="W21" s="55"/>
      <c r="X21" s="4">
        <f>IF(V21="","",'2. závod'!X21)</f>
      </c>
      <c r="Y21" s="53">
        <f t="shared" si="13"/>
      </c>
      <c r="Z21" s="73"/>
      <c r="AA21" s="17">
        <f>IF(ISNA(MATCH(CONCATENATE(AA$4,$A21),Divize!$X:$X,0)),"",INDEX(Divize!$L:$L,MATCH(CONCATENATE(AA$4,$A21),Divize!$X:$X,0),1))</f>
      </c>
      <c r="AB21" s="55"/>
      <c r="AC21" s="4">
        <f>IF(AA21="","",'2. závod'!AC21)</f>
      </c>
      <c r="AD21" s="53">
        <f t="shared" si="14"/>
      </c>
      <c r="AE21" s="73"/>
      <c r="AF21" s="17">
        <f>IF(ISNA(MATCH(CONCATENATE(AF$4,$A21),Divize!$X:$X,0)),"",INDEX(Divize!$L:$L,MATCH(CONCATENATE(AF$4,$A21),Divize!$X:$X,0),1))</f>
      </c>
      <c r="AG21" s="55"/>
      <c r="AH21" s="4">
        <f>IF(AF21="","",'2. závod'!AH21)</f>
      </c>
      <c r="AI21" s="53">
        <f t="shared" si="0"/>
      </c>
      <c r="AJ21" s="73"/>
      <c r="AK21" s="17">
        <f>IF(ISNA(MATCH(CONCATENATE(AK$4,$A21),Divize!$X:$X,0)),"",INDEX(Divize!$L:$L,MATCH(CONCATENATE(AK$4,$A21),Divize!$X:$X,0),1))</f>
      </c>
      <c r="AL21" s="55"/>
      <c r="AM21" s="4">
        <f>IF(AK21="","",'2. závod'!AM21)</f>
      </c>
      <c r="AN21" s="53">
        <f t="shared" si="1"/>
      </c>
      <c r="AO21" s="73"/>
      <c r="AP21" s="17">
        <f>IF(ISNA(MATCH(CONCATENATE(AP$4,$A21),Divize!$X:$X,0)),"",INDEX(Divize!$L:$L,MATCH(CONCATENATE(AP$4,$A21),Divize!$X:$X,0),1))</f>
      </c>
      <c r="AQ21" s="55"/>
      <c r="AR21" s="4">
        <f>IF(AP21="","",'2. závod'!AR21)</f>
      </c>
      <c r="AS21" s="53">
        <f t="shared" si="2"/>
      </c>
      <c r="AT21" s="73"/>
      <c r="AU21" s="17">
        <f>IF(ISNA(MATCH(CONCATENATE(AU$4,$A21),Divize!$X:$X,0)),"",INDEX(Divize!$L:$L,MATCH(CONCATENATE(AU$4,$A21),Divize!$X:$X,0),1))</f>
      </c>
      <c r="AV21" s="55"/>
      <c r="AW21" s="4">
        <f>IF(AU21="","",'2. závod'!AW21)</f>
      </c>
      <c r="AX21" s="53">
        <f t="shared" si="3"/>
      </c>
      <c r="AY21" s="73"/>
      <c r="AZ21" s="17">
        <f>IF(ISNA(MATCH(CONCATENATE(AZ$4,$A21),Divize!$X:$X,0)),"",INDEX(Divize!$L:$L,MATCH(CONCATENATE(AZ$4,$A21),Divize!$X:$X,0),1))</f>
      </c>
      <c r="BA21" s="55"/>
      <c r="BB21" s="4">
        <f>IF(AZ21="","",'2. závod'!BB21)</f>
      </c>
      <c r="BC21" s="53">
        <f t="shared" si="4"/>
      </c>
      <c r="BD21" s="73"/>
      <c r="BE21" s="17">
        <f>IF(ISNA(MATCH(CONCATENATE(BE$4,$A21),Divize!$X:$X,0)),"",INDEX(Divize!$L:$L,MATCH(CONCATENATE(BE$4,$A21),Divize!$X:$X,0),1))</f>
      </c>
      <c r="BF21" s="55"/>
      <c r="BG21" s="4">
        <f>IF(BE21="","",'2. závod'!BG21)</f>
      </c>
      <c r="BH21" s="53">
        <f t="shared" si="5"/>
      </c>
      <c r="BI21" s="73"/>
      <c r="BJ21" s="17">
        <f>IF(ISNA(MATCH(CONCATENATE(BJ$4,$A21),Divize!$X:$X,0)),"",INDEX(Divize!$L:$L,MATCH(CONCATENATE(BJ$4,$A21),Divize!$X:$X,0),1))</f>
      </c>
      <c r="BK21" s="55"/>
      <c r="BL21" s="4">
        <f>IF(BJ21="","",'2. závod'!BL21)</f>
      </c>
      <c r="BM21" s="53">
        <f t="shared" si="6"/>
      </c>
      <c r="BN21" s="73"/>
      <c r="BO21" s="17">
        <f>IF(ISNA(MATCH(CONCATENATE(BO$4,$A21),Divize!$X:$X,0)),"",INDEX(Divize!$L:$L,MATCH(CONCATENATE(BO$4,$A21),Divize!$X:$X,0),1))</f>
      </c>
      <c r="BP21" s="55"/>
      <c r="BQ21" s="4">
        <f>IF(BO21="","",'2. závod'!BQ21)</f>
      </c>
      <c r="BR21" s="53">
        <f t="shared" si="7"/>
      </c>
      <c r="BS21" s="73"/>
      <c r="BT21" s="17">
        <f>IF(ISNA(MATCH(CONCATENATE(BT$4,$A21),Divize!$X:$X,0)),"",INDEX(Divize!$L:$L,MATCH(CONCATENATE(BT$4,$A21),Divize!$X:$X,0),1))</f>
      </c>
      <c r="BU21" s="55"/>
      <c r="BV21" s="4">
        <f>IF(BT21="","",'2. závod'!BV21)</f>
      </c>
      <c r="BW21" s="53">
        <f t="shared" si="8"/>
      </c>
      <c r="BX21" s="73"/>
    </row>
    <row r="22" spans="1:76" s="10" customFormat="1" ht="34.5" customHeight="1">
      <c r="A22" s="5">
        <v>17</v>
      </c>
      <c r="B22" s="17">
        <f>IF(ISNA(MATCH(CONCATENATE(B$4,$A22),Divize!$X:$X,0)),"",INDEX(Divize!$L:$L,MATCH(CONCATENATE(B$4,$A22),Divize!$X:$X,0),1))</f>
      </c>
      <c r="C22" s="55"/>
      <c r="D22" s="4">
        <f>IF(B22="","",'2. závod'!D22)</f>
      </c>
      <c r="E22" s="53">
        <f t="shared" si="9"/>
      </c>
      <c r="F22" s="73"/>
      <c r="G22" s="17">
        <f>IF(ISNA(MATCH(CONCATENATE(G$4,$A22),Divize!$X:$X,0)),"",INDEX(Divize!$L:$L,MATCH(CONCATENATE(G$4,$A22),Divize!$X:$X,0),1))</f>
      </c>
      <c r="H22" s="55"/>
      <c r="I22" s="4">
        <f>IF(G22="","",'2. závod'!I22)</f>
      </c>
      <c r="J22" s="53">
        <f t="shared" si="10"/>
      </c>
      <c r="K22" s="73"/>
      <c r="L22" s="17">
        <f>IF(ISNA(MATCH(CONCATENATE(L$4,$A22),Divize!$X:$X,0)),"",INDEX(Divize!$L:$L,MATCH(CONCATENATE(L$4,$A22),Divize!$X:$X,0),1))</f>
      </c>
      <c r="M22" s="55"/>
      <c r="N22" s="4">
        <f>IF(L22="","",'2. závod'!N22)</f>
      </c>
      <c r="O22" s="53">
        <f t="shared" si="11"/>
      </c>
      <c r="P22" s="73"/>
      <c r="Q22" s="17">
        <f>IF(ISNA(MATCH(CONCATENATE(Q$4,$A22),Divize!$X:$X,0)),"",INDEX(Divize!$L:$L,MATCH(CONCATENATE(Q$4,$A22),Divize!$X:$X,0),1))</f>
      </c>
      <c r="R22" s="55"/>
      <c r="S22" s="4">
        <f>IF(Q22="","",'2. závod'!S22)</f>
      </c>
      <c r="T22" s="53">
        <f t="shared" si="12"/>
      </c>
      <c r="U22" s="73"/>
      <c r="V22" s="17">
        <f>IF(ISNA(MATCH(CONCATENATE(V$4,$A22),Divize!$X:$X,0)),"",INDEX(Divize!$L:$L,MATCH(CONCATENATE(V$4,$A22),Divize!$X:$X,0),1))</f>
      </c>
      <c r="W22" s="55"/>
      <c r="X22" s="4">
        <f>IF(V22="","",'2. závod'!X22)</f>
      </c>
      <c r="Y22" s="53">
        <f t="shared" si="13"/>
      </c>
      <c r="Z22" s="73"/>
      <c r="AA22" s="17">
        <f>IF(ISNA(MATCH(CONCATENATE(AA$4,$A22),Divize!$X:$X,0)),"",INDEX(Divize!$L:$L,MATCH(CONCATENATE(AA$4,$A22),Divize!$X:$X,0),1))</f>
      </c>
      <c r="AB22" s="55"/>
      <c r="AC22" s="4">
        <f>IF(AA22="","",'2. závod'!AC22)</f>
      </c>
      <c r="AD22" s="53">
        <f t="shared" si="14"/>
      </c>
      <c r="AE22" s="73"/>
      <c r="AF22" s="17">
        <f>IF(ISNA(MATCH(CONCATENATE(AF$4,$A22),Divize!$X:$X,0)),"",INDEX(Divize!$L:$L,MATCH(CONCATENATE(AF$4,$A22),Divize!$X:$X,0),1))</f>
      </c>
      <c r="AG22" s="55"/>
      <c r="AH22" s="4">
        <f>IF(AF22="","",'2. závod'!AH22)</f>
      </c>
      <c r="AI22" s="53">
        <f t="shared" si="0"/>
      </c>
      <c r="AJ22" s="73"/>
      <c r="AK22" s="17">
        <f>IF(ISNA(MATCH(CONCATENATE(AK$4,$A22),Divize!$X:$X,0)),"",INDEX(Divize!$L:$L,MATCH(CONCATENATE(AK$4,$A22),Divize!$X:$X,0),1))</f>
      </c>
      <c r="AL22" s="55"/>
      <c r="AM22" s="4">
        <f>IF(AK22="","",'2. závod'!AM22)</f>
      </c>
      <c r="AN22" s="53">
        <f t="shared" si="1"/>
      </c>
      <c r="AO22" s="73"/>
      <c r="AP22" s="17">
        <f>IF(ISNA(MATCH(CONCATENATE(AP$4,$A22),Divize!$X:$X,0)),"",INDEX(Divize!$L:$L,MATCH(CONCATENATE(AP$4,$A22),Divize!$X:$X,0),1))</f>
      </c>
      <c r="AQ22" s="55"/>
      <c r="AR22" s="4">
        <f>IF(AP22="","",'2. závod'!AR22)</f>
      </c>
      <c r="AS22" s="53">
        <f t="shared" si="2"/>
      </c>
      <c r="AT22" s="73"/>
      <c r="AU22" s="17">
        <f>IF(ISNA(MATCH(CONCATENATE(AU$4,$A22),Divize!$X:$X,0)),"",INDEX(Divize!$L:$L,MATCH(CONCATENATE(AU$4,$A22),Divize!$X:$X,0),1))</f>
      </c>
      <c r="AV22" s="55"/>
      <c r="AW22" s="4">
        <f>IF(AU22="","",'2. závod'!AW22)</f>
      </c>
      <c r="AX22" s="53">
        <f t="shared" si="3"/>
      </c>
      <c r="AY22" s="73"/>
      <c r="AZ22" s="17">
        <f>IF(ISNA(MATCH(CONCATENATE(AZ$4,$A22),Divize!$X:$X,0)),"",INDEX(Divize!$L:$L,MATCH(CONCATENATE(AZ$4,$A22),Divize!$X:$X,0),1))</f>
      </c>
      <c r="BA22" s="55"/>
      <c r="BB22" s="4">
        <f>IF(AZ22="","",'2. závod'!BB22)</f>
      </c>
      <c r="BC22" s="53">
        <f t="shared" si="4"/>
      </c>
      <c r="BD22" s="73"/>
      <c r="BE22" s="17">
        <f>IF(ISNA(MATCH(CONCATENATE(BE$4,$A22),Divize!$X:$X,0)),"",INDEX(Divize!$L:$L,MATCH(CONCATENATE(BE$4,$A22),Divize!$X:$X,0),1))</f>
      </c>
      <c r="BF22" s="55"/>
      <c r="BG22" s="4">
        <f>IF(BE22="","",'2. závod'!BG22)</f>
      </c>
      <c r="BH22" s="53">
        <f t="shared" si="5"/>
      </c>
      <c r="BI22" s="73"/>
      <c r="BJ22" s="17">
        <f>IF(ISNA(MATCH(CONCATENATE(BJ$4,$A22),Divize!$X:$X,0)),"",INDEX(Divize!$L:$L,MATCH(CONCATENATE(BJ$4,$A22),Divize!$X:$X,0),1))</f>
      </c>
      <c r="BK22" s="55"/>
      <c r="BL22" s="4">
        <f>IF(BJ22="","",'2. závod'!BL22)</f>
      </c>
      <c r="BM22" s="53">
        <f t="shared" si="6"/>
      </c>
      <c r="BN22" s="73"/>
      <c r="BO22" s="17">
        <f>IF(ISNA(MATCH(CONCATENATE(BO$4,$A22),Divize!$X:$X,0)),"",INDEX(Divize!$L:$L,MATCH(CONCATENATE(BO$4,$A22),Divize!$X:$X,0),1))</f>
      </c>
      <c r="BP22" s="55"/>
      <c r="BQ22" s="4">
        <f>IF(BO22="","",'2. závod'!BQ22)</f>
      </c>
      <c r="BR22" s="53">
        <f t="shared" si="7"/>
      </c>
      <c r="BS22" s="73"/>
      <c r="BT22" s="17">
        <f>IF(ISNA(MATCH(CONCATENATE(BT$4,$A22),Divize!$X:$X,0)),"",INDEX(Divize!$L:$L,MATCH(CONCATENATE(BT$4,$A22),Divize!$X:$X,0),1))</f>
      </c>
      <c r="BU22" s="55"/>
      <c r="BV22" s="4">
        <f>IF(BT22="","",'2. závod'!BV22)</f>
      </c>
      <c r="BW22" s="53">
        <f t="shared" si="8"/>
      </c>
      <c r="BX22" s="73"/>
    </row>
    <row r="23" spans="1:76" s="10" customFormat="1" ht="34.5" customHeight="1">
      <c r="A23" s="5">
        <v>18</v>
      </c>
      <c r="B23" s="17">
        <f>IF(ISNA(MATCH(CONCATENATE(B$4,$A23),Divize!$X:$X,0)),"",INDEX(Divize!$L:$L,MATCH(CONCATENATE(B$4,$A23),Divize!$X:$X,0),1))</f>
      </c>
      <c r="C23" s="55"/>
      <c r="D23" s="4">
        <f>IF(B23="","",'2. závod'!D23)</f>
      </c>
      <c r="E23" s="53">
        <f t="shared" si="9"/>
      </c>
      <c r="F23" s="73"/>
      <c r="G23" s="17">
        <f>IF(ISNA(MATCH(CONCATENATE(G$4,$A23),Divize!$X:$X,0)),"",INDEX(Divize!$L:$L,MATCH(CONCATENATE(G$4,$A23),Divize!$X:$X,0),1))</f>
      </c>
      <c r="H23" s="55"/>
      <c r="I23" s="4">
        <f>IF(G23="","",'2. závod'!I23)</f>
      </c>
      <c r="J23" s="53">
        <f t="shared" si="10"/>
      </c>
      <c r="K23" s="73"/>
      <c r="L23" s="17">
        <f>IF(ISNA(MATCH(CONCATENATE(L$4,$A23),Divize!$X:$X,0)),"",INDEX(Divize!$L:$L,MATCH(CONCATENATE(L$4,$A23),Divize!$X:$X,0),1))</f>
      </c>
      <c r="M23" s="55"/>
      <c r="N23" s="4">
        <f>IF(L23="","",'2. závod'!N23)</f>
      </c>
      <c r="O23" s="53">
        <f t="shared" si="11"/>
      </c>
      <c r="P23" s="73"/>
      <c r="Q23" s="17">
        <f>IF(ISNA(MATCH(CONCATENATE(Q$4,$A23),Divize!$X:$X,0)),"",INDEX(Divize!$L:$L,MATCH(CONCATENATE(Q$4,$A23),Divize!$X:$X,0),1))</f>
      </c>
      <c r="R23" s="55"/>
      <c r="S23" s="4">
        <f>IF(Q23="","",'2. závod'!S23)</f>
      </c>
      <c r="T23" s="53">
        <f t="shared" si="12"/>
      </c>
      <c r="U23" s="73"/>
      <c r="V23" s="17">
        <f>IF(ISNA(MATCH(CONCATENATE(V$4,$A23),Divize!$X:$X,0)),"",INDEX(Divize!$L:$L,MATCH(CONCATENATE(V$4,$A23),Divize!$X:$X,0),1))</f>
      </c>
      <c r="W23" s="55"/>
      <c r="X23" s="4">
        <f>IF(V23="","",'2. závod'!X23)</f>
      </c>
      <c r="Y23" s="53">
        <f t="shared" si="13"/>
      </c>
      <c r="Z23" s="73"/>
      <c r="AA23" s="17">
        <f>IF(ISNA(MATCH(CONCATENATE(AA$4,$A23),Divize!$X:$X,0)),"",INDEX(Divize!$L:$L,MATCH(CONCATENATE(AA$4,$A23),Divize!$X:$X,0),1))</f>
      </c>
      <c r="AB23" s="55"/>
      <c r="AC23" s="4">
        <f>IF(AA23="","",'2. závod'!AC23)</f>
      </c>
      <c r="AD23" s="53">
        <f t="shared" si="14"/>
      </c>
      <c r="AE23" s="73"/>
      <c r="AF23" s="17">
        <f>IF(ISNA(MATCH(CONCATENATE(AF$4,$A23),Divize!$X:$X,0)),"",INDEX(Divize!$L:$L,MATCH(CONCATENATE(AF$4,$A23),Divize!$X:$X,0),1))</f>
      </c>
      <c r="AG23" s="55"/>
      <c r="AH23" s="4">
        <f>IF(AF23="","",'2. závod'!AH23)</f>
      </c>
      <c r="AI23" s="53">
        <f t="shared" si="0"/>
      </c>
      <c r="AJ23" s="73"/>
      <c r="AK23" s="17">
        <f>IF(ISNA(MATCH(CONCATENATE(AK$4,$A23),Divize!$X:$X,0)),"",INDEX(Divize!$L:$L,MATCH(CONCATENATE(AK$4,$A23),Divize!$X:$X,0),1))</f>
      </c>
      <c r="AL23" s="55"/>
      <c r="AM23" s="4">
        <f>IF(AK23="","",'2. závod'!AM23)</f>
      </c>
      <c r="AN23" s="53">
        <f t="shared" si="1"/>
      </c>
      <c r="AO23" s="73"/>
      <c r="AP23" s="17">
        <f>IF(ISNA(MATCH(CONCATENATE(AP$4,$A23),Divize!$X:$X,0)),"",INDEX(Divize!$L:$L,MATCH(CONCATENATE(AP$4,$A23),Divize!$X:$X,0),1))</f>
      </c>
      <c r="AQ23" s="55"/>
      <c r="AR23" s="4">
        <f>IF(AP23="","",'2. závod'!AR23)</f>
      </c>
      <c r="AS23" s="53">
        <f t="shared" si="2"/>
      </c>
      <c r="AT23" s="73"/>
      <c r="AU23" s="17">
        <f>IF(ISNA(MATCH(CONCATENATE(AU$4,$A23),Divize!$X:$X,0)),"",INDEX(Divize!$L:$L,MATCH(CONCATENATE(AU$4,$A23),Divize!$X:$X,0),1))</f>
      </c>
      <c r="AV23" s="55"/>
      <c r="AW23" s="4">
        <f>IF(AU23="","",'2. závod'!AW23)</f>
      </c>
      <c r="AX23" s="53">
        <f t="shared" si="3"/>
      </c>
      <c r="AY23" s="73"/>
      <c r="AZ23" s="17">
        <f>IF(ISNA(MATCH(CONCATENATE(AZ$4,$A23),Divize!$X:$X,0)),"",INDEX(Divize!$L:$L,MATCH(CONCATENATE(AZ$4,$A23),Divize!$X:$X,0),1))</f>
      </c>
      <c r="BA23" s="55"/>
      <c r="BB23" s="4">
        <f>IF(AZ23="","",'2. závod'!BB23)</f>
      </c>
      <c r="BC23" s="53">
        <f t="shared" si="4"/>
      </c>
      <c r="BD23" s="73"/>
      <c r="BE23" s="17">
        <f>IF(ISNA(MATCH(CONCATENATE(BE$4,$A23),Divize!$X:$X,0)),"",INDEX(Divize!$L:$L,MATCH(CONCATENATE(BE$4,$A23),Divize!$X:$X,0),1))</f>
      </c>
      <c r="BF23" s="55"/>
      <c r="BG23" s="4">
        <f>IF(BE23="","",'2. závod'!BG23)</f>
      </c>
      <c r="BH23" s="53">
        <f t="shared" si="5"/>
      </c>
      <c r="BI23" s="73"/>
      <c r="BJ23" s="17">
        <f>IF(ISNA(MATCH(CONCATENATE(BJ$4,$A23),Divize!$X:$X,0)),"",INDEX(Divize!$L:$L,MATCH(CONCATENATE(BJ$4,$A23),Divize!$X:$X,0),1))</f>
      </c>
      <c r="BK23" s="55"/>
      <c r="BL23" s="4">
        <f>IF(BJ23="","",'2. závod'!BL23)</f>
      </c>
      <c r="BM23" s="53">
        <f t="shared" si="6"/>
      </c>
      <c r="BN23" s="73"/>
      <c r="BO23" s="17">
        <f>IF(ISNA(MATCH(CONCATENATE(BO$4,$A23),Divize!$X:$X,0)),"",INDEX(Divize!$L:$L,MATCH(CONCATENATE(BO$4,$A23),Divize!$X:$X,0),1))</f>
      </c>
      <c r="BP23" s="55"/>
      <c r="BQ23" s="4">
        <f>IF(BO23="","",'2. závod'!BQ23)</f>
      </c>
      <c r="BR23" s="53">
        <f t="shared" si="7"/>
      </c>
      <c r="BS23" s="73"/>
      <c r="BT23" s="17">
        <f>IF(ISNA(MATCH(CONCATENATE(BT$4,$A23),Divize!$X:$X,0)),"",INDEX(Divize!$L:$L,MATCH(CONCATENATE(BT$4,$A23),Divize!$X:$X,0),1))</f>
      </c>
      <c r="BU23" s="55"/>
      <c r="BV23" s="4">
        <f>IF(BT23="","",'2. závod'!BV23)</f>
      </c>
      <c r="BW23" s="53">
        <f t="shared" si="8"/>
      </c>
      <c r="BX23" s="73"/>
    </row>
    <row r="24" spans="1:76" s="10" customFormat="1" ht="34.5" customHeight="1">
      <c r="A24" s="5">
        <v>19</v>
      </c>
      <c r="B24" s="17">
        <f>IF(ISNA(MATCH(CONCATENATE(B$4,$A24),Divize!$X:$X,0)),"",INDEX(Divize!$L:$L,MATCH(CONCATENATE(B$4,$A24),Divize!$X:$X,0),1))</f>
      </c>
      <c r="C24" s="55"/>
      <c r="D24" s="4">
        <f>IF(B24="","",'2. závod'!D24)</f>
      </c>
      <c r="E24" s="53">
        <f t="shared" si="9"/>
      </c>
      <c r="F24" s="73"/>
      <c r="G24" s="17">
        <f>IF(ISNA(MATCH(CONCATENATE(G$4,$A24),Divize!$X:$X,0)),"",INDEX(Divize!$L:$L,MATCH(CONCATENATE(G$4,$A24),Divize!$X:$X,0),1))</f>
      </c>
      <c r="H24" s="55"/>
      <c r="I24" s="4">
        <f>IF(G24="","",'2. závod'!I24)</f>
      </c>
      <c r="J24" s="53">
        <f t="shared" si="10"/>
      </c>
      <c r="K24" s="73"/>
      <c r="L24" s="17">
        <f>IF(ISNA(MATCH(CONCATENATE(L$4,$A24),Divize!$X:$X,0)),"",INDEX(Divize!$L:$L,MATCH(CONCATENATE(L$4,$A24),Divize!$X:$X,0),1))</f>
      </c>
      <c r="M24" s="55"/>
      <c r="N24" s="4">
        <f>IF(L24="","",'2. závod'!N24)</f>
      </c>
      <c r="O24" s="53">
        <f t="shared" si="11"/>
      </c>
      <c r="P24" s="73"/>
      <c r="Q24" s="17">
        <f>IF(ISNA(MATCH(CONCATENATE(Q$4,$A24),Divize!$X:$X,0)),"",INDEX(Divize!$L:$L,MATCH(CONCATENATE(Q$4,$A24),Divize!$X:$X,0),1))</f>
      </c>
      <c r="R24" s="55"/>
      <c r="S24" s="4">
        <f>IF(Q24="","",'2. závod'!S24)</f>
      </c>
      <c r="T24" s="53">
        <f t="shared" si="12"/>
      </c>
      <c r="U24" s="73"/>
      <c r="V24" s="17">
        <f>IF(ISNA(MATCH(CONCATENATE(V$4,$A24),Divize!$X:$X,0)),"",INDEX(Divize!$L:$L,MATCH(CONCATENATE(V$4,$A24),Divize!$X:$X,0),1))</f>
      </c>
      <c r="W24" s="55"/>
      <c r="X24" s="4">
        <f>IF(V24="","",'2. závod'!X24)</f>
      </c>
      <c r="Y24" s="53">
        <f t="shared" si="13"/>
      </c>
      <c r="Z24" s="73"/>
      <c r="AA24" s="17">
        <f>IF(ISNA(MATCH(CONCATENATE(AA$4,$A24),Divize!$X:$X,0)),"",INDEX(Divize!$L:$L,MATCH(CONCATENATE(AA$4,$A24),Divize!$X:$X,0),1))</f>
      </c>
      <c r="AB24" s="55"/>
      <c r="AC24" s="4">
        <f>IF(AA24="","",'2. závod'!AC24)</f>
      </c>
      <c r="AD24" s="53">
        <f t="shared" si="14"/>
      </c>
      <c r="AE24" s="73"/>
      <c r="AF24" s="17">
        <f>IF(ISNA(MATCH(CONCATENATE(AF$4,$A24),Divize!$X:$X,0)),"",INDEX(Divize!$L:$L,MATCH(CONCATENATE(AF$4,$A24),Divize!$X:$X,0),1))</f>
      </c>
      <c r="AG24" s="55"/>
      <c r="AH24" s="4">
        <f>IF(AF24="","",'2. závod'!AH24)</f>
      </c>
      <c r="AI24" s="53">
        <f t="shared" si="0"/>
      </c>
      <c r="AJ24" s="73"/>
      <c r="AK24" s="17">
        <f>IF(ISNA(MATCH(CONCATENATE(AK$4,$A24),Divize!$X:$X,0)),"",INDEX(Divize!$L:$L,MATCH(CONCATENATE(AK$4,$A24),Divize!$X:$X,0),1))</f>
      </c>
      <c r="AL24" s="55"/>
      <c r="AM24" s="4">
        <f>IF(AK24="","",'2. závod'!AM24)</f>
      </c>
      <c r="AN24" s="53">
        <f t="shared" si="1"/>
      </c>
      <c r="AO24" s="73"/>
      <c r="AP24" s="17">
        <f>IF(ISNA(MATCH(CONCATENATE(AP$4,$A24),Divize!$X:$X,0)),"",INDEX(Divize!$L:$L,MATCH(CONCATENATE(AP$4,$A24),Divize!$X:$X,0),1))</f>
      </c>
      <c r="AQ24" s="55"/>
      <c r="AR24" s="4">
        <f>IF(AP24="","",'2. závod'!AR24)</f>
      </c>
      <c r="AS24" s="53">
        <f t="shared" si="2"/>
      </c>
      <c r="AT24" s="73"/>
      <c r="AU24" s="17">
        <f>IF(ISNA(MATCH(CONCATENATE(AU$4,$A24),Divize!$X:$X,0)),"",INDEX(Divize!$L:$L,MATCH(CONCATENATE(AU$4,$A24),Divize!$X:$X,0),1))</f>
      </c>
      <c r="AV24" s="55"/>
      <c r="AW24" s="4">
        <f>IF(AU24="","",'2. závod'!AW24)</f>
      </c>
      <c r="AX24" s="53">
        <f t="shared" si="3"/>
      </c>
      <c r="AY24" s="73"/>
      <c r="AZ24" s="17">
        <f>IF(ISNA(MATCH(CONCATENATE(AZ$4,$A24),Divize!$X:$X,0)),"",INDEX(Divize!$L:$L,MATCH(CONCATENATE(AZ$4,$A24),Divize!$X:$X,0),1))</f>
      </c>
      <c r="BA24" s="55"/>
      <c r="BB24" s="4">
        <f>IF(AZ24="","",'2. závod'!BB24)</f>
      </c>
      <c r="BC24" s="53">
        <f t="shared" si="4"/>
      </c>
      <c r="BD24" s="73"/>
      <c r="BE24" s="17">
        <f>IF(ISNA(MATCH(CONCATENATE(BE$4,$A24),Divize!$X:$X,0)),"",INDEX(Divize!$L:$L,MATCH(CONCATENATE(BE$4,$A24),Divize!$X:$X,0),1))</f>
      </c>
      <c r="BF24" s="55"/>
      <c r="BG24" s="4">
        <f>IF(BE24="","",'2. závod'!BG24)</f>
      </c>
      <c r="BH24" s="53">
        <f t="shared" si="5"/>
      </c>
      <c r="BI24" s="73"/>
      <c r="BJ24" s="17">
        <f>IF(ISNA(MATCH(CONCATENATE(BJ$4,$A24),Divize!$X:$X,0)),"",INDEX(Divize!$L:$L,MATCH(CONCATENATE(BJ$4,$A24),Divize!$X:$X,0),1))</f>
      </c>
      <c r="BK24" s="55"/>
      <c r="BL24" s="4">
        <f>IF(BJ24="","",'2. závod'!BL24)</f>
      </c>
      <c r="BM24" s="53">
        <f t="shared" si="6"/>
      </c>
      <c r="BN24" s="73"/>
      <c r="BO24" s="17">
        <f>IF(ISNA(MATCH(CONCATENATE(BO$4,$A24),Divize!$X:$X,0)),"",INDEX(Divize!$L:$L,MATCH(CONCATENATE(BO$4,$A24),Divize!$X:$X,0),1))</f>
      </c>
      <c r="BP24" s="55"/>
      <c r="BQ24" s="4">
        <f>IF(BO24="","",'2. závod'!BQ24)</f>
      </c>
      <c r="BR24" s="53">
        <f t="shared" si="7"/>
      </c>
      <c r="BS24" s="73"/>
      <c r="BT24" s="17">
        <f>IF(ISNA(MATCH(CONCATENATE(BT$4,$A24),Divize!$X:$X,0)),"",INDEX(Divize!$L:$L,MATCH(CONCATENATE(BT$4,$A24),Divize!$X:$X,0),1))</f>
      </c>
      <c r="BU24" s="55"/>
      <c r="BV24" s="4">
        <f>IF(BT24="","",'2. závod'!BV24)</f>
      </c>
      <c r="BW24" s="53">
        <f t="shared" si="8"/>
      </c>
      <c r="BX24" s="73"/>
    </row>
    <row r="25" spans="1:76" s="10" customFormat="1" ht="34.5" customHeight="1">
      <c r="A25" s="5">
        <v>20</v>
      </c>
      <c r="B25" s="17">
        <f>IF(ISNA(MATCH(CONCATENATE(B$4,$A25),Divize!$X:$X,0)),"",INDEX(Divize!$L:$L,MATCH(CONCATENATE(B$4,$A25),Divize!$X:$X,0),1))</f>
      </c>
      <c r="C25" s="55"/>
      <c r="D25" s="4">
        <f>IF(B25="","",'2. závod'!D25)</f>
      </c>
      <c r="E25" s="53">
        <f t="shared" si="9"/>
      </c>
      <c r="F25" s="73"/>
      <c r="G25" s="17">
        <f>IF(ISNA(MATCH(CONCATENATE(G$4,$A25),Divize!$X:$X,0)),"",INDEX(Divize!$L:$L,MATCH(CONCATENATE(G$4,$A25),Divize!$X:$X,0),1))</f>
      </c>
      <c r="H25" s="55"/>
      <c r="I25" s="4">
        <f>IF(G25="","",'2. závod'!I25)</f>
      </c>
      <c r="J25" s="53">
        <f t="shared" si="10"/>
      </c>
      <c r="K25" s="73"/>
      <c r="L25" s="17">
        <f>IF(ISNA(MATCH(CONCATENATE(L$4,$A25),Divize!$X:$X,0)),"",INDEX(Divize!$L:$L,MATCH(CONCATENATE(L$4,$A25),Divize!$X:$X,0),1))</f>
      </c>
      <c r="M25" s="55"/>
      <c r="N25" s="4">
        <f>IF(L25="","",'2. závod'!N25)</f>
      </c>
      <c r="O25" s="53">
        <f t="shared" si="11"/>
      </c>
      <c r="P25" s="73"/>
      <c r="Q25" s="17">
        <f>IF(ISNA(MATCH(CONCATENATE(Q$4,$A25),Divize!$X:$X,0)),"",INDEX(Divize!$L:$L,MATCH(CONCATENATE(Q$4,$A25),Divize!$X:$X,0),1))</f>
      </c>
      <c r="R25" s="55"/>
      <c r="S25" s="4">
        <f>IF(Q25="","",'2. závod'!S25)</f>
      </c>
      <c r="T25" s="53">
        <f t="shared" si="12"/>
      </c>
      <c r="U25" s="73"/>
      <c r="V25" s="17">
        <f>IF(ISNA(MATCH(CONCATENATE(V$4,$A25),Divize!$X:$X,0)),"",INDEX(Divize!$L:$L,MATCH(CONCATENATE(V$4,$A25),Divize!$X:$X,0),1))</f>
      </c>
      <c r="W25" s="55"/>
      <c r="X25" s="4">
        <f>IF(V25="","",'2. závod'!X25)</f>
      </c>
      <c r="Y25" s="53">
        <f t="shared" si="13"/>
      </c>
      <c r="Z25" s="73"/>
      <c r="AA25" s="17">
        <f>IF(ISNA(MATCH(CONCATENATE(AA$4,$A25),Divize!$X:$X,0)),"",INDEX(Divize!$L:$L,MATCH(CONCATENATE(AA$4,$A25),Divize!$X:$X,0),1))</f>
      </c>
      <c r="AB25" s="55"/>
      <c r="AC25" s="4">
        <f>IF(AA25="","",'2. závod'!AC25)</f>
      </c>
      <c r="AD25" s="53">
        <f t="shared" si="14"/>
      </c>
      <c r="AE25" s="73"/>
      <c r="AF25" s="17">
        <f>IF(ISNA(MATCH(CONCATENATE(AF$4,$A25),Divize!$X:$X,0)),"",INDEX(Divize!$L:$L,MATCH(CONCATENATE(AF$4,$A25),Divize!$X:$X,0),1))</f>
      </c>
      <c r="AG25" s="55"/>
      <c r="AH25" s="4">
        <f>IF(AF25="","",'2. závod'!AH25)</f>
      </c>
      <c r="AI25" s="53">
        <f t="shared" si="0"/>
      </c>
      <c r="AJ25" s="73"/>
      <c r="AK25" s="17">
        <f>IF(ISNA(MATCH(CONCATENATE(AK$4,$A25),Divize!$X:$X,0)),"",INDEX(Divize!$L:$L,MATCH(CONCATENATE(AK$4,$A25),Divize!$X:$X,0),1))</f>
      </c>
      <c r="AL25" s="55"/>
      <c r="AM25" s="4">
        <f>IF(AK25="","",'2. závod'!AM25)</f>
      </c>
      <c r="AN25" s="53">
        <f t="shared" si="1"/>
      </c>
      <c r="AO25" s="73"/>
      <c r="AP25" s="17">
        <f>IF(ISNA(MATCH(CONCATENATE(AP$4,$A25),Divize!$X:$X,0)),"",INDEX(Divize!$L:$L,MATCH(CONCATENATE(AP$4,$A25),Divize!$X:$X,0),1))</f>
      </c>
      <c r="AQ25" s="55"/>
      <c r="AR25" s="4">
        <f>IF(AP25="","",'2. závod'!AR25)</f>
      </c>
      <c r="AS25" s="53">
        <f t="shared" si="2"/>
      </c>
      <c r="AT25" s="73"/>
      <c r="AU25" s="17">
        <f>IF(ISNA(MATCH(CONCATENATE(AU$4,$A25),Divize!$X:$X,0)),"",INDEX(Divize!$L:$L,MATCH(CONCATENATE(AU$4,$A25),Divize!$X:$X,0),1))</f>
      </c>
      <c r="AV25" s="55"/>
      <c r="AW25" s="4">
        <f>IF(AU25="","",'2. závod'!AW25)</f>
      </c>
      <c r="AX25" s="53">
        <f t="shared" si="3"/>
      </c>
      <c r="AY25" s="73"/>
      <c r="AZ25" s="17">
        <f>IF(ISNA(MATCH(CONCATENATE(AZ$4,$A25),Divize!$X:$X,0)),"",INDEX(Divize!$L:$L,MATCH(CONCATENATE(AZ$4,$A25),Divize!$X:$X,0),1))</f>
      </c>
      <c r="BA25" s="55"/>
      <c r="BB25" s="4">
        <f>IF(AZ25="","",'2. závod'!BB25)</f>
      </c>
      <c r="BC25" s="53">
        <f t="shared" si="4"/>
      </c>
      <c r="BD25" s="73"/>
      <c r="BE25" s="17">
        <f>IF(ISNA(MATCH(CONCATENATE(BE$4,$A25),Divize!$X:$X,0)),"",INDEX(Divize!$L:$L,MATCH(CONCATENATE(BE$4,$A25),Divize!$X:$X,0),1))</f>
      </c>
      <c r="BF25" s="55"/>
      <c r="BG25" s="4">
        <f>IF(BE25="","",'2. závod'!BG25)</f>
      </c>
      <c r="BH25" s="53">
        <f t="shared" si="5"/>
      </c>
      <c r="BI25" s="73"/>
      <c r="BJ25" s="17">
        <f>IF(ISNA(MATCH(CONCATENATE(BJ$4,$A25),Divize!$X:$X,0)),"",INDEX(Divize!$L:$L,MATCH(CONCATENATE(BJ$4,$A25),Divize!$X:$X,0),1))</f>
      </c>
      <c r="BK25" s="55"/>
      <c r="BL25" s="4">
        <f>IF(BJ25="","",'2. závod'!BL25)</f>
      </c>
      <c r="BM25" s="53">
        <f t="shared" si="6"/>
      </c>
      <c r="BN25" s="73"/>
      <c r="BO25" s="17">
        <f>IF(ISNA(MATCH(CONCATENATE(BO$4,$A25),Divize!$X:$X,0)),"",INDEX(Divize!$L:$L,MATCH(CONCATENATE(BO$4,$A25),Divize!$X:$X,0),1))</f>
      </c>
      <c r="BP25" s="55"/>
      <c r="BQ25" s="4">
        <f>IF(BO25="","",'2. závod'!BQ25)</f>
      </c>
      <c r="BR25" s="53">
        <f t="shared" si="7"/>
      </c>
      <c r="BS25" s="73"/>
      <c r="BT25" s="17">
        <f>IF(ISNA(MATCH(CONCATENATE(BT$4,$A25),Divize!$X:$X,0)),"",INDEX(Divize!$L:$L,MATCH(CONCATENATE(BT$4,$A25),Divize!$X:$X,0),1))</f>
      </c>
      <c r="BU25" s="55"/>
      <c r="BV25" s="4">
        <f>IF(BT25="","",'2. závod'!BV25)</f>
      </c>
      <c r="BW25" s="53">
        <f t="shared" si="8"/>
      </c>
      <c r="BX25" s="73"/>
    </row>
    <row r="26" spans="1:76" s="10" customFormat="1" ht="34.5" customHeight="1">
      <c r="A26" s="5">
        <v>21</v>
      </c>
      <c r="B26" s="17">
        <f>IF(ISNA(MATCH(CONCATENATE(B$4,$A26),Divize!$X:$X,0)),"",INDEX(Divize!$L:$L,MATCH(CONCATENATE(B$4,$A26),Divize!$X:$X,0),1))</f>
      </c>
      <c r="C26" s="55"/>
      <c r="D26" s="4">
        <f>IF(B26="","",'2. závod'!D26)</f>
      </c>
      <c r="E26" s="53">
        <f t="shared" si="9"/>
      </c>
      <c r="F26" s="73"/>
      <c r="G26" s="17">
        <f>IF(ISNA(MATCH(CONCATENATE(G$4,$A26),Divize!$X:$X,0)),"",INDEX(Divize!$L:$L,MATCH(CONCATENATE(G$4,$A26),Divize!$X:$X,0),1))</f>
      </c>
      <c r="H26" s="55"/>
      <c r="I26" s="4">
        <f>IF(G26="","",'2. závod'!I26)</f>
      </c>
      <c r="J26" s="53">
        <f t="shared" si="10"/>
      </c>
      <c r="K26" s="73"/>
      <c r="L26" s="17">
        <f>IF(ISNA(MATCH(CONCATENATE(L$4,$A26),Divize!$X:$X,0)),"",INDEX(Divize!$L:$L,MATCH(CONCATENATE(L$4,$A26),Divize!$X:$X,0),1))</f>
      </c>
      <c r="M26" s="55"/>
      <c r="N26" s="4">
        <f>IF(L26="","",'2. závod'!N26)</f>
      </c>
      <c r="O26" s="53">
        <f t="shared" si="11"/>
      </c>
      <c r="P26" s="73"/>
      <c r="Q26" s="17">
        <f>IF(ISNA(MATCH(CONCATENATE(Q$4,$A26),Divize!$X:$X,0)),"",INDEX(Divize!$L:$L,MATCH(CONCATENATE(Q$4,$A26),Divize!$X:$X,0),1))</f>
      </c>
      <c r="R26" s="55"/>
      <c r="S26" s="4">
        <f>IF(Q26="","",'2. závod'!S26)</f>
      </c>
      <c r="T26" s="53">
        <f t="shared" si="12"/>
      </c>
      <c r="U26" s="73"/>
      <c r="V26" s="17">
        <f>IF(ISNA(MATCH(CONCATENATE(V$4,$A26),Divize!$X:$X,0)),"",INDEX(Divize!$L:$L,MATCH(CONCATENATE(V$4,$A26),Divize!$X:$X,0),1))</f>
      </c>
      <c r="W26" s="55"/>
      <c r="X26" s="4">
        <f>IF(V26="","",'2. závod'!X26)</f>
      </c>
      <c r="Y26" s="53">
        <f t="shared" si="13"/>
      </c>
      <c r="Z26" s="73"/>
      <c r="AA26" s="17">
        <f>IF(ISNA(MATCH(CONCATENATE(AA$4,$A26),Divize!$X:$X,0)),"",INDEX(Divize!$L:$L,MATCH(CONCATENATE(AA$4,$A26),Divize!$X:$X,0),1))</f>
      </c>
      <c r="AB26" s="55"/>
      <c r="AC26" s="4">
        <f>IF(AA26="","",'2. závod'!AC26)</f>
      </c>
      <c r="AD26" s="53">
        <f t="shared" si="14"/>
      </c>
      <c r="AE26" s="73"/>
      <c r="AF26" s="17">
        <f>IF(ISNA(MATCH(CONCATENATE(AF$4,$A26),Divize!$X:$X,0)),"",INDEX(Divize!$L:$L,MATCH(CONCATENATE(AF$4,$A26),Divize!$X:$X,0),1))</f>
      </c>
      <c r="AG26" s="55"/>
      <c r="AH26" s="4">
        <f>IF(AF26="","",'2. závod'!AH26)</f>
      </c>
      <c r="AI26" s="53">
        <f t="shared" si="0"/>
      </c>
      <c r="AJ26" s="73"/>
      <c r="AK26" s="17">
        <f>IF(ISNA(MATCH(CONCATENATE(AK$4,$A26),Divize!$X:$X,0)),"",INDEX(Divize!$L:$L,MATCH(CONCATENATE(AK$4,$A26),Divize!$X:$X,0),1))</f>
      </c>
      <c r="AL26" s="55"/>
      <c r="AM26" s="4">
        <f>IF(AK26="","",'2. závod'!AM26)</f>
      </c>
      <c r="AN26" s="53">
        <f t="shared" si="1"/>
      </c>
      <c r="AO26" s="73"/>
      <c r="AP26" s="17">
        <f>IF(ISNA(MATCH(CONCATENATE(AP$4,$A26),Divize!$X:$X,0)),"",INDEX(Divize!$L:$L,MATCH(CONCATENATE(AP$4,$A26),Divize!$X:$X,0),1))</f>
      </c>
      <c r="AQ26" s="55"/>
      <c r="AR26" s="4">
        <f>IF(AP26="","",'2. závod'!AR26)</f>
      </c>
      <c r="AS26" s="53">
        <f t="shared" si="2"/>
      </c>
      <c r="AT26" s="73"/>
      <c r="AU26" s="17">
        <f>IF(ISNA(MATCH(CONCATENATE(AU$4,$A26),Divize!$X:$X,0)),"",INDEX(Divize!$L:$L,MATCH(CONCATENATE(AU$4,$A26),Divize!$X:$X,0),1))</f>
      </c>
      <c r="AV26" s="55"/>
      <c r="AW26" s="4">
        <f>IF(AU26="","",'2. závod'!AW26)</f>
      </c>
      <c r="AX26" s="53">
        <f t="shared" si="3"/>
      </c>
      <c r="AY26" s="73"/>
      <c r="AZ26" s="17">
        <f>IF(ISNA(MATCH(CONCATENATE(AZ$4,$A26),Divize!$X:$X,0)),"",INDEX(Divize!$L:$L,MATCH(CONCATENATE(AZ$4,$A26),Divize!$X:$X,0),1))</f>
      </c>
      <c r="BA26" s="55"/>
      <c r="BB26" s="4">
        <f>IF(AZ26="","",'2. závod'!BB26)</f>
      </c>
      <c r="BC26" s="53">
        <f t="shared" si="4"/>
      </c>
      <c r="BD26" s="73"/>
      <c r="BE26" s="17">
        <f>IF(ISNA(MATCH(CONCATENATE(BE$4,$A26),Divize!$X:$X,0)),"",INDEX(Divize!$L:$L,MATCH(CONCATENATE(BE$4,$A26),Divize!$X:$X,0),1))</f>
      </c>
      <c r="BF26" s="55"/>
      <c r="BG26" s="4">
        <f>IF(BE26="","",'2. závod'!BG26)</f>
      </c>
      <c r="BH26" s="53">
        <f t="shared" si="5"/>
      </c>
      <c r="BI26" s="73"/>
      <c r="BJ26" s="17">
        <f>IF(ISNA(MATCH(CONCATENATE(BJ$4,$A26),Divize!$X:$X,0)),"",INDEX(Divize!$L:$L,MATCH(CONCATENATE(BJ$4,$A26),Divize!$X:$X,0),1))</f>
      </c>
      <c r="BK26" s="55"/>
      <c r="BL26" s="4">
        <f>IF(BJ26="","",'2. závod'!BL26)</f>
      </c>
      <c r="BM26" s="53">
        <f t="shared" si="6"/>
      </c>
      <c r="BN26" s="73"/>
      <c r="BO26" s="17">
        <f>IF(ISNA(MATCH(CONCATENATE(BO$4,$A26),Divize!$X:$X,0)),"",INDEX(Divize!$L:$L,MATCH(CONCATENATE(BO$4,$A26),Divize!$X:$X,0),1))</f>
      </c>
      <c r="BP26" s="55"/>
      <c r="BQ26" s="4">
        <f>IF(BO26="","",'2. závod'!BQ26)</f>
      </c>
      <c r="BR26" s="53">
        <f t="shared" si="7"/>
      </c>
      <c r="BS26" s="73"/>
      <c r="BT26" s="17">
        <f>IF(ISNA(MATCH(CONCATENATE(BT$4,$A26),Divize!$X:$X,0)),"",INDEX(Divize!$L:$L,MATCH(CONCATENATE(BT$4,$A26),Divize!$X:$X,0),1))</f>
      </c>
      <c r="BU26" s="55"/>
      <c r="BV26" s="4">
        <f>IF(BT26="","",'2. závod'!BV26)</f>
      </c>
      <c r="BW26" s="53">
        <f t="shared" si="8"/>
      </c>
      <c r="BX26" s="73"/>
    </row>
    <row r="27" spans="1:76" s="10" customFormat="1" ht="34.5" customHeight="1">
      <c r="A27" s="5">
        <v>22</v>
      </c>
      <c r="B27" s="17">
        <f>IF(ISNA(MATCH(CONCATENATE(B$4,$A27),Divize!$X:$X,0)),"",INDEX(Divize!$L:$L,MATCH(CONCATENATE(B$4,$A27),Divize!$X:$X,0),1))</f>
      </c>
      <c r="C27" s="55"/>
      <c r="D27" s="4">
        <f>IF(B27="","",'2. závod'!D27)</f>
      </c>
      <c r="E27" s="53">
        <f t="shared" si="9"/>
      </c>
      <c r="F27" s="73"/>
      <c r="G27" s="17">
        <f>IF(ISNA(MATCH(CONCATENATE(G$4,$A27),Divize!$X:$X,0)),"",INDEX(Divize!$L:$L,MATCH(CONCATENATE(G$4,$A27),Divize!$X:$X,0),1))</f>
      </c>
      <c r="H27" s="55"/>
      <c r="I27" s="4">
        <f>IF(G27="","",'2. závod'!I27)</f>
      </c>
      <c r="J27" s="53">
        <f t="shared" si="10"/>
      </c>
      <c r="K27" s="73"/>
      <c r="L27" s="17">
        <f>IF(ISNA(MATCH(CONCATENATE(L$4,$A27),Divize!$X:$X,0)),"",INDEX(Divize!$L:$L,MATCH(CONCATENATE(L$4,$A27),Divize!$X:$X,0),1))</f>
      </c>
      <c r="M27" s="55"/>
      <c r="N27" s="4">
        <f>IF(L27="","",'2. závod'!N27)</f>
      </c>
      <c r="O27" s="53">
        <f t="shared" si="11"/>
      </c>
      <c r="P27" s="73"/>
      <c r="Q27" s="17">
        <f>IF(ISNA(MATCH(CONCATENATE(Q$4,$A27),Divize!$X:$X,0)),"",INDEX(Divize!$L:$L,MATCH(CONCATENATE(Q$4,$A27),Divize!$X:$X,0),1))</f>
      </c>
      <c r="R27" s="55"/>
      <c r="S27" s="4">
        <f>IF(Q27="","",'2. závod'!S27)</f>
      </c>
      <c r="T27" s="53">
        <f t="shared" si="12"/>
      </c>
      <c r="U27" s="73"/>
      <c r="V27" s="17">
        <f>IF(ISNA(MATCH(CONCATENATE(V$4,$A27),Divize!$X:$X,0)),"",INDEX(Divize!$L:$L,MATCH(CONCATENATE(V$4,$A27),Divize!$X:$X,0),1))</f>
      </c>
      <c r="W27" s="55"/>
      <c r="X27" s="4">
        <f>IF(V27="","",'2. závod'!X27)</f>
      </c>
      <c r="Y27" s="53">
        <f t="shared" si="13"/>
      </c>
      <c r="Z27" s="73"/>
      <c r="AA27" s="17">
        <f>IF(ISNA(MATCH(CONCATENATE(AA$4,$A27),Divize!$X:$X,0)),"",INDEX(Divize!$L:$L,MATCH(CONCATENATE(AA$4,$A27),Divize!$X:$X,0),1))</f>
      </c>
      <c r="AB27" s="55"/>
      <c r="AC27" s="4">
        <f>IF(AA27="","",'2. závod'!AC27)</f>
      </c>
      <c r="AD27" s="53">
        <f t="shared" si="14"/>
      </c>
      <c r="AE27" s="73"/>
      <c r="AF27" s="17">
        <f>IF(ISNA(MATCH(CONCATENATE(AF$4,$A27),Divize!$X:$X,0)),"",INDEX(Divize!$L:$L,MATCH(CONCATENATE(AF$4,$A27),Divize!$X:$X,0),1))</f>
      </c>
      <c r="AG27" s="55"/>
      <c r="AH27" s="4">
        <f>IF(AF27="","",'2. závod'!AH27)</f>
      </c>
      <c r="AI27" s="53">
        <f t="shared" si="0"/>
      </c>
      <c r="AJ27" s="73"/>
      <c r="AK27" s="17">
        <f>IF(ISNA(MATCH(CONCATENATE(AK$4,$A27),Divize!$X:$X,0)),"",INDEX(Divize!$L:$L,MATCH(CONCATENATE(AK$4,$A27),Divize!$X:$X,0),1))</f>
      </c>
      <c r="AL27" s="55"/>
      <c r="AM27" s="4">
        <f>IF(AK27="","",'2. závod'!AM27)</f>
      </c>
      <c r="AN27" s="53">
        <f t="shared" si="1"/>
      </c>
      <c r="AO27" s="73"/>
      <c r="AP27" s="17">
        <f>IF(ISNA(MATCH(CONCATENATE(AP$4,$A27),Divize!$X:$X,0)),"",INDEX(Divize!$L:$L,MATCH(CONCATENATE(AP$4,$A27),Divize!$X:$X,0),1))</f>
      </c>
      <c r="AQ27" s="55"/>
      <c r="AR27" s="4">
        <f>IF(AP27="","",'2. závod'!AR27)</f>
      </c>
      <c r="AS27" s="53">
        <f t="shared" si="2"/>
      </c>
      <c r="AT27" s="73"/>
      <c r="AU27" s="17">
        <f>IF(ISNA(MATCH(CONCATENATE(AU$4,$A27),Divize!$X:$X,0)),"",INDEX(Divize!$L:$L,MATCH(CONCATENATE(AU$4,$A27),Divize!$X:$X,0),1))</f>
      </c>
      <c r="AV27" s="55"/>
      <c r="AW27" s="4">
        <f>IF(AU27="","",'2. závod'!AW27)</f>
      </c>
      <c r="AX27" s="53">
        <f t="shared" si="3"/>
      </c>
      <c r="AY27" s="73"/>
      <c r="AZ27" s="17">
        <f>IF(ISNA(MATCH(CONCATENATE(AZ$4,$A27),Divize!$X:$X,0)),"",INDEX(Divize!$L:$L,MATCH(CONCATENATE(AZ$4,$A27),Divize!$X:$X,0),1))</f>
      </c>
      <c r="BA27" s="55"/>
      <c r="BB27" s="4">
        <f>IF(AZ27="","",'2. závod'!BB27)</f>
      </c>
      <c r="BC27" s="53">
        <f t="shared" si="4"/>
      </c>
      <c r="BD27" s="73"/>
      <c r="BE27" s="17">
        <f>IF(ISNA(MATCH(CONCATENATE(BE$4,$A27),Divize!$X:$X,0)),"",INDEX(Divize!$L:$L,MATCH(CONCATENATE(BE$4,$A27),Divize!$X:$X,0),1))</f>
      </c>
      <c r="BF27" s="55"/>
      <c r="BG27" s="4">
        <f>IF(BE27="","",'2. závod'!BG27)</f>
      </c>
      <c r="BH27" s="53">
        <f t="shared" si="5"/>
      </c>
      <c r="BI27" s="73"/>
      <c r="BJ27" s="17">
        <f>IF(ISNA(MATCH(CONCATENATE(BJ$4,$A27),Divize!$X:$X,0)),"",INDEX(Divize!$L:$L,MATCH(CONCATENATE(BJ$4,$A27),Divize!$X:$X,0),1))</f>
      </c>
      <c r="BK27" s="55"/>
      <c r="BL27" s="4">
        <f>IF(BJ27="","",'2. závod'!BL27)</f>
      </c>
      <c r="BM27" s="53">
        <f t="shared" si="6"/>
      </c>
      <c r="BN27" s="73"/>
      <c r="BO27" s="17">
        <f>IF(ISNA(MATCH(CONCATENATE(BO$4,$A27),Divize!$X:$X,0)),"",INDEX(Divize!$L:$L,MATCH(CONCATENATE(BO$4,$A27),Divize!$X:$X,0),1))</f>
      </c>
      <c r="BP27" s="55"/>
      <c r="BQ27" s="4">
        <f>IF(BO27="","",'2. závod'!BQ27)</f>
      </c>
      <c r="BR27" s="53">
        <f t="shared" si="7"/>
      </c>
      <c r="BS27" s="73"/>
      <c r="BT27" s="17">
        <f>IF(ISNA(MATCH(CONCATENATE(BT$4,$A27),Divize!$X:$X,0)),"",INDEX(Divize!$L:$L,MATCH(CONCATENATE(BT$4,$A27),Divize!$X:$X,0),1))</f>
      </c>
      <c r="BU27" s="55"/>
      <c r="BV27" s="4">
        <f>IF(BT27="","",'2. závod'!BV27)</f>
      </c>
      <c r="BW27" s="53">
        <f t="shared" si="8"/>
      </c>
      <c r="BX27" s="73"/>
    </row>
    <row r="28" spans="1:76" s="10" customFormat="1" ht="34.5" customHeight="1">
      <c r="A28" s="5">
        <v>23</v>
      </c>
      <c r="B28" s="17">
        <f>IF(ISNA(MATCH(CONCATENATE(B$4,$A28),Divize!$X:$X,0)),"",INDEX(Divize!$L:$L,MATCH(CONCATENATE(B$4,$A28),Divize!$X:$X,0),1))</f>
      </c>
      <c r="C28" s="55"/>
      <c r="D28" s="4">
        <f>IF(B28="","",'2. závod'!D28)</f>
      </c>
      <c r="E28" s="53">
        <f t="shared" si="9"/>
      </c>
      <c r="F28" s="73"/>
      <c r="G28" s="17">
        <f>IF(ISNA(MATCH(CONCATENATE(G$4,$A28),Divize!$X:$X,0)),"",INDEX(Divize!$L:$L,MATCH(CONCATENATE(G$4,$A28),Divize!$X:$X,0),1))</f>
      </c>
      <c r="H28" s="55"/>
      <c r="I28" s="4">
        <f>IF(G28="","",'2. závod'!I28)</f>
      </c>
      <c r="J28" s="53">
        <f t="shared" si="10"/>
      </c>
      <c r="K28" s="73"/>
      <c r="L28" s="17">
        <f>IF(ISNA(MATCH(CONCATENATE(L$4,$A28),Divize!$X:$X,0)),"",INDEX(Divize!$L:$L,MATCH(CONCATENATE(L$4,$A28),Divize!$X:$X,0),1))</f>
      </c>
      <c r="M28" s="55"/>
      <c r="N28" s="4">
        <f>IF(L28="","",'2. závod'!N28)</f>
      </c>
      <c r="O28" s="53">
        <f t="shared" si="11"/>
      </c>
      <c r="P28" s="73"/>
      <c r="Q28" s="17">
        <f>IF(ISNA(MATCH(CONCATENATE(Q$4,$A28),Divize!$X:$X,0)),"",INDEX(Divize!$L:$L,MATCH(CONCATENATE(Q$4,$A28),Divize!$X:$X,0),1))</f>
      </c>
      <c r="R28" s="55"/>
      <c r="S28" s="4">
        <f>IF(Q28="","",'2. závod'!S28)</f>
      </c>
      <c r="T28" s="53">
        <f t="shared" si="12"/>
      </c>
      <c r="U28" s="73"/>
      <c r="V28" s="17">
        <f>IF(ISNA(MATCH(CONCATENATE(V$4,$A28),Divize!$X:$X,0)),"",INDEX(Divize!$L:$L,MATCH(CONCATENATE(V$4,$A28),Divize!$X:$X,0),1))</f>
      </c>
      <c r="W28" s="55"/>
      <c r="X28" s="4">
        <f>IF(V28="","",'2. závod'!X28)</f>
      </c>
      <c r="Y28" s="53">
        <f t="shared" si="13"/>
      </c>
      <c r="Z28" s="73"/>
      <c r="AA28" s="17">
        <f>IF(ISNA(MATCH(CONCATENATE(AA$4,$A28),Divize!$X:$X,0)),"",INDEX(Divize!$L:$L,MATCH(CONCATENATE(AA$4,$A28),Divize!$X:$X,0),1))</f>
      </c>
      <c r="AB28" s="55"/>
      <c r="AC28" s="4">
        <f>IF(AA28="","",'2. závod'!AC28)</f>
      </c>
      <c r="AD28" s="53">
        <f t="shared" si="14"/>
      </c>
      <c r="AE28" s="73"/>
      <c r="AF28" s="17">
        <f>IF(ISNA(MATCH(CONCATENATE(AF$4,$A28),Divize!$X:$X,0)),"",INDEX(Divize!$L:$L,MATCH(CONCATENATE(AF$4,$A28),Divize!$X:$X,0),1))</f>
      </c>
      <c r="AG28" s="55"/>
      <c r="AH28" s="4">
        <f>IF(AF28="","",'2. závod'!AH28)</f>
      </c>
      <c r="AI28" s="53">
        <f t="shared" si="0"/>
      </c>
      <c r="AJ28" s="73"/>
      <c r="AK28" s="17">
        <f>IF(ISNA(MATCH(CONCATENATE(AK$4,$A28),Divize!$X:$X,0)),"",INDEX(Divize!$L:$L,MATCH(CONCATENATE(AK$4,$A28),Divize!$X:$X,0),1))</f>
      </c>
      <c r="AL28" s="55"/>
      <c r="AM28" s="4">
        <f>IF(AK28="","",'2. závod'!AM28)</f>
      </c>
      <c r="AN28" s="53">
        <f t="shared" si="1"/>
      </c>
      <c r="AO28" s="73"/>
      <c r="AP28" s="17">
        <f>IF(ISNA(MATCH(CONCATENATE(AP$4,$A28),Divize!$X:$X,0)),"",INDEX(Divize!$L:$L,MATCH(CONCATENATE(AP$4,$A28),Divize!$X:$X,0),1))</f>
      </c>
      <c r="AQ28" s="55"/>
      <c r="AR28" s="4">
        <f>IF(AP28="","",'2. závod'!AR28)</f>
      </c>
      <c r="AS28" s="53">
        <f t="shared" si="2"/>
      </c>
      <c r="AT28" s="73"/>
      <c r="AU28" s="17">
        <f>IF(ISNA(MATCH(CONCATENATE(AU$4,$A28),Divize!$X:$X,0)),"",INDEX(Divize!$L:$L,MATCH(CONCATENATE(AU$4,$A28),Divize!$X:$X,0),1))</f>
      </c>
      <c r="AV28" s="55"/>
      <c r="AW28" s="4">
        <f>IF(AU28="","",'2. závod'!AW28)</f>
      </c>
      <c r="AX28" s="53">
        <f t="shared" si="3"/>
      </c>
      <c r="AY28" s="73"/>
      <c r="AZ28" s="17">
        <f>IF(ISNA(MATCH(CONCATENATE(AZ$4,$A28),Divize!$X:$X,0)),"",INDEX(Divize!$L:$L,MATCH(CONCATENATE(AZ$4,$A28),Divize!$X:$X,0),1))</f>
      </c>
      <c r="BA28" s="55"/>
      <c r="BB28" s="4">
        <f>IF(AZ28="","",'2. závod'!BB28)</f>
      </c>
      <c r="BC28" s="53">
        <f t="shared" si="4"/>
      </c>
      <c r="BD28" s="73"/>
      <c r="BE28" s="17">
        <f>IF(ISNA(MATCH(CONCATENATE(BE$4,$A28),Divize!$X:$X,0)),"",INDEX(Divize!$L:$L,MATCH(CONCATENATE(BE$4,$A28),Divize!$X:$X,0),1))</f>
      </c>
      <c r="BF28" s="55"/>
      <c r="BG28" s="4">
        <f>IF(BE28="","",'2. závod'!BG28)</f>
      </c>
      <c r="BH28" s="53">
        <f t="shared" si="5"/>
      </c>
      <c r="BI28" s="73"/>
      <c r="BJ28" s="17">
        <f>IF(ISNA(MATCH(CONCATENATE(BJ$4,$A28),Divize!$X:$X,0)),"",INDEX(Divize!$L:$L,MATCH(CONCATENATE(BJ$4,$A28),Divize!$X:$X,0),1))</f>
      </c>
      <c r="BK28" s="55"/>
      <c r="BL28" s="4">
        <f>IF(BJ28="","",'2. závod'!BL28)</f>
      </c>
      <c r="BM28" s="53">
        <f t="shared" si="6"/>
      </c>
      <c r="BN28" s="73"/>
      <c r="BO28" s="17">
        <f>IF(ISNA(MATCH(CONCATENATE(BO$4,$A28),Divize!$X:$X,0)),"",INDEX(Divize!$L:$L,MATCH(CONCATENATE(BO$4,$A28),Divize!$X:$X,0),1))</f>
      </c>
      <c r="BP28" s="55"/>
      <c r="BQ28" s="4">
        <f>IF(BO28="","",'2. závod'!BQ28)</f>
      </c>
      <c r="BR28" s="53">
        <f t="shared" si="7"/>
      </c>
      <c r="BS28" s="73"/>
      <c r="BT28" s="17">
        <f>IF(ISNA(MATCH(CONCATENATE(BT$4,$A28),Divize!$X:$X,0)),"",INDEX(Divize!$L:$L,MATCH(CONCATENATE(BT$4,$A28),Divize!$X:$X,0),1))</f>
      </c>
      <c r="BU28" s="55"/>
      <c r="BV28" s="4">
        <f>IF(BT28="","",'2. závod'!BV28)</f>
      </c>
      <c r="BW28" s="53">
        <f t="shared" si="8"/>
      </c>
      <c r="BX28" s="73"/>
    </row>
    <row r="29" spans="1:76" s="10" customFormat="1" ht="34.5" customHeight="1">
      <c r="A29" s="5">
        <v>24</v>
      </c>
      <c r="B29" s="17">
        <f>IF(ISNA(MATCH(CONCATENATE(B$4,$A29),Divize!$X:$X,0)),"",INDEX(Divize!$L:$L,MATCH(CONCATENATE(B$4,$A29),Divize!$X:$X,0),1))</f>
      </c>
      <c r="C29" s="55"/>
      <c r="D29" s="4">
        <f>IF(B29="","",'2. závod'!D29)</f>
      </c>
      <c r="E29" s="53">
        <f t="shared" si="9"/>
      </c>
      <c r="F29" s="73"/>
      <c r="G29" s="17">
        <f>IF(ISNA(MATCH(CONCATENATE(G$4,$A29),Divize!$X:$X,0)),"",INDEX(Divize!$L:$L,MATCH(CONCATENATE(G$4,$A29),Divize!$X:$X,0),1))</f>
      </c>
      <c r="H29" s="55"/>
      <c r="I29" s="4">
        <f>IF(G29="","",'2. závod'!I29)</f>
      </c>
      <c r="J29" s="53">
        <f t="shared" si="10"/>
      </c>
      <c r="K29" s="73"/>
      <c r="L29" s="17">
        <f>IF(ISNA(MATCH(CONCATENATE(L$4,$A29),Divize!$X:$X,0)),"",INDEX(Divize!$L:$L,MATCH(CONCATENATE(L$4,$A29),Divize!$X:$X,0),1))</f>
      </c>
      <c r="M29" s="55"/>
      <c r="N29" s="4">
        <f>IF(L29="","",'2. závod'!N29)</f>
      </c>
      <c r="O29" s="53">
        <f t="shared" si="11"/>
      </c>
      <c r="P29" s="73"/>
      <c r="Q29" s="17">
        <f>IF(ISNA(MATCH(CONCATENATE(Q$4,$A29),Divize!$X:$X,0)),"",INDEX(Divize!$L:$L,MATCH(CONCATENATE(Q$4,$A29),Divize!$X:$X,0),1))</f>
      </c>
      <c r="R29" s="55"/>
      <c r="S29" s="4">
        <f>IF(Q29="","",'2. závod'!S29)</f>
      </c>
      <c r="T29" s="53">
        <f t="shared" si="12"/>
      </c>
      <c r="U29" s="73"/>
      <c r="V29" s="17">
        <f>IF(ISNA(MATCH(CONCATENATE(V$4,$A29),Divize!$X:$X,0)),"",INDEX(Divize!$L:$L,MATCH(CONCATENATE(V$4,$A29),Divize!$X:$X,0),1))</f>
      </c>
      <c r="W29" s="55"/>
      <c r="X29" s="4">
        <f>IF(V29="","",'2. závod'!X29)</f>
      </c>
      <c r="Y29" s="53">
        <f t="shared" si="13"/>
      </c>
      <c r="Z29" s="73"/>
      <c r="AA29" s="17">
        <f>IF(ISNA(MATCH(CONCATENATE(AA$4,$A29),Divize!$X:$X,0)),"",INDEX(Divize!$L:$L,MATCH(CONCATENATE(AA$4,$A29),Divize!$X:$X,0),1))</f>
      </c>
      <c r="AB29" s="55"/>
      <c r="AC29" s="4">
        <f>IF(AA29="","",'2. závod'!AC29)</f>
      </c>
      <c r="AD29" s="53">
        <f t="shared" si="14"/>
      </c>
      <c r="AE29" s="73"/>
      <c r="AF29" s="17">
        <f>IF(ISNA(MATCH(CONCATENATE(AF$4,$A29),Divize!$X:$X,0)),"",INDEX(Divize!$L:$L,MATCH(CONCATENATE(AF$4,$A29),Divize!$X:$X,0),1))</f>
      </c>
      <c r="AG29" s="55"/>
      <c r="AH29" s="4">
        <f>IF(AF29="","",'2. závod'!AH29)</f>
      </c>
      <c r="AI29" s="53">
        <f t="shared" si="0"/>
      </c>
      <c r="AJ29" s="73"/>
      <c r="AK29" s="17">
        <f>IF(ISNA(MATCH(CONCATENATE(AK$4,$A29),Divize!$X:$X,0)),"",INDEX(Divize!$L:$L,MATCH(CONCATENATE(AK$4,$A29),Divize!$X:$X,0),1))</f>
      </c>
      <c r="AL29" s="55"/>
      <c r="AM29" s="4">
        <f>IF(AK29="","",'2. závod'!AM29)</f>
      </c>
      <c r="AN29" s="53">
        <f t="shared" si="1"/>
      </c>
      <c r="AO29" s="73"/>
      <c r="AP29" s="17">
        <f>IF(ISNA(MATCH(CONCATENATE(AP$4,$A29),Divize!$X:$X,0)),"",INDEX(Divize!$L:$L,MATCH(CONCATENATE(AP$4,$A29),Divize!$X:$X,0),1))</f>
      </c>
      <c r="AQ29" s="55"/>
      <c r="AR29" s="4">
        <f>IF(AP29="","",'2. závod'!AR29)</f>
      </c>
      <c r="AS29" s="53">
        <f t="shared" si="2"/>
      </c>
      <c r="AT29" s="73"/>
      <c r="AU29" s="17">
        <f>IF(ISNA(MATCH(CONCATENATE(AU$4,$A29),Divize!$X:$X,0)),"",INDEX(Divize!$L:$L,MATCH(CONCATENATE(AU$4,$A29),Divize!$X:$X,0),1))</f>
      </c>
      <c r="AV29" s="55"/>
      <c r="AW29" s="4">
        <f>IF(AU29="","",'2. závod'!AW29)</f>
      </c>
      <c r="AX29" s="53">
        <f t="shared" si="3"/>
      </c>
      <c r="AY29" s="73"/>
      <c r="AZ29" s="17">
        <f>IF(ISNA(MATCH(CONCATENATE(AZ$4,$A29),Divize!$X:$X,0)),"",INDEX(Divize!$L:$L,MATCH(CONCATENATE(AZ$4,$A29),Divize!$X:$X,0),1))</f>
      </c>
      <c r="BA29" s="55"/>
      <c r="BB29" s="4">
        <f>IF(AZ29="","",'2. závod'!BB29)</f>
      </c>
      <c r="BC29" s="53">
        <f t="shared" si="4"/>
      </c>
      <c r="BD29" s="73"/>
      <c r="BE29" s="17">
        <f>IF(ISNA(MATCH(CONCATENATE(BE$4,$A29),Divize!$X:$X,0)),"",INDEX(Divize!$L:$L,MATCH(CONCATENATE(BE$4,$A29),Divize!$X:$X,0),1))</f>
      </c>
      <c r="BF29" s="55"/>
      <c r="BG29" s="4">
        <f>IF(BE29="","",'2. závod'!BG29)</f>
      </c>
      <c r="BH29" s="53">
        <f t="shared" si="5"/>
      </c>
      <c r="BI29" s="73"/>
      <c r="BJ29" s="17">
        <f>IF(ISNA(MATCH(CONCATENATE(BJ$4,$A29),Divize!$X:$X,0)),"",INDEX(Divize!$L:$L,MATCH(CONCATENATE(BJ$4,$A29),Divize!$X:$X,0),1))</f>
      </c>
      <c r="BK29" s="55"/>
      <c r="BL29" s="4">
        <f>IF(BJ29="","",'2. závod'!BL29)</f>
      </c>
      <c r="BM29" s="53">
        <f t="shared" si="6"/>
      </c>
      <c r="BN29" s="73"/>
      <c r="BO29" s="17">
        <f>IF(ISNA(MATCH(CONCATENATE(BO$4,$A29),Divize!$X:$X,0)),"",INDEX(Divize!$L:$L,MATCH(CONCATENATE(BO$4,$A29),Divize!$X:$X,0),1))</f>
      </c>
      <c r="BP29" s="55"/>
      <c r="BQ29" s="4">
        <f>IF(BO29="","",'2. závod'!BQ29)</f>
      </c>
      <c r="BR29" s="53">
        <f t="shared" si="7"/>
      </c>
      <c r="BS29" s="73"/>
      <c r="BT29" s="17">
        <f>IF(ISNA(MATCH(CONCATENATE(BT$4,$A29),Divize!$X:$X,0)),"",INDEX(Divize!$L:$L,MATCH(CONCATENATE(BT$4,$A29),Divize!$X:$X,0),1))</f>
      </c>
      <c r="BU29" s="55"/>
      <c r="BV29" s="4">
        <f>IF(BT29="","",'2. závod'!BV29)</f>
      </c>
      <c r="BW29" s="53">
        <f t="shared" si="8"/>
      </c>
      <c r="BX29" s="73"/>
    </row>
    <row r="30" spans="1:76" s="10" customFormat="1" ht="34.5" customHeight="1">
      <c r="A30" s="5">
        <v>25</v>
      </c>
      <c r="B30" s="17">
        <f>IF(ISNA(MATCH(CONCATENATE(B$4,$A30),Divize!$X:$X,0)),"",INDEX(Divize!$L:$L,MATCH(CONCATENATE(B$4,$A30),Divize!$X:$X,0),1))</f>
      </c>
      <c r="C30" s="55"/>
      <c r="D30" s="4">
        <f>IF(B30="","",'2. závod'!D30)</f>
      </c>
      <c r="E30" s="53">
        <f t="shared" si="9"/>
      </c>
      <c r="F30" s="73"/>
      <c r="G30" s="17">
        <f>IF(ISNA(MATCH(CONCATENATE(G$4,$A30),Divize!$X:$X,0)),"",INDEX(Divize!$L:$L,MATCH(CONCATENATE(G$4,$A30),Divize!$X:$X,0),1))</f>
      </c>
      <c r="H30" s="55"/>
      <c r="I30" s="4">
        <f>IF(G30="","",'2. závod'!I30)</f>
      </c>
      <c r="J30" s="53">
        <f t="shared" si="10"/>
      </c>
      <c r="K30" s="73"/>
      <c r="L30" s="17">
        <f>IF(ISNA(MATCH(CONCATENATE(L$4,$A30),Divize!$X:$X,0)),"",INDEX(Divize!$L:$L,MATCH(CONCATENATE(L$4,$A30),Divize!$X:$X,0),1))</f>
      </c>
      <c r="M30" s="55"/>
      <c r="N30" s="4">
        <f>IF(L30="","",'2. závod'!N30)</f>
      </c>
      <c r="O30" s="53">
        <f t="shared" si="11"/>
      </c>
      <c r="P30" s="73"/>
      <c r="Q30" s="17">
        <f>IF(ISNA(MATCH(CONCATENATE(Q$4,$A30),Divize!$X:$X,0)),"",INDEX(Divize!$L:$L,MATCH(CONCATENATE(Q$4,$A30),Divize!$X:$X,0),1))</f>
      </c>
      <c r="R30" s="55"/>
      <c r="S30" s="4">
        <f>IF(Q30="","",'2. závod'!S30)</f>
      </c>
      <c r="T30" s="53">
        <f t="shared" si="12"/>
      </c>
      <c r="U30" s="73"/>
      <c r="V30" s="17">
        <f>IF(ISNA(MATCH(CONCATENATE(V$4,$A30),Divize!$X:$X,0)),"",INDEX(Divize!$L:$L,MATCH(CONCATENATE(V$4,$A30),Divize!$X:$X,0),1))</f>
      </c>
      <c r="W30" s="55"/>
      <c r="X30" s="4">
        <f>IF(V30="","",'2. závod'!X30)</f>
      </c>
      <c r="Y30" s="53">
        <f t="shared" si="13"/>
      </c>
      <c r="Z30" s="73"/>
      <c r="AA30" s="17">
        <f>IF(ISNA(MATCH(CONCATENATE(AA$4,$A30),Divize!$X:$X,0)),"",INDEX(Divize!$L:$L,MATCH(CONCATENATE(AA$4,$A30),Divize!$X:$X,0),1))</f>
      </c>
      <c r="AB30" s="55"/>
      <c r="AC30" s="4">
        <f>IF(AA30="","",'2. závod'!AC30)</f>
      </c>
      <c r="AD30" s="53">
        <f t="shared" si="14"/>
      </c>
      <c r="AE30" s="73"/>
      <c r="AF30" s="17">
        <f>IF(ISNA(MATCH(CONCATENATE(AF$4,$A30),Divize!$X:$X,0)),"",INDEX(Divize!$L:$L,MATCH(CONCATENATE(AF$4,$A30),Divize!$X:$X,0),1))</f>
      </c>
      <c r="AG30" s="55"/>
      <c r="AH30" s="4">
        <f>IF(AF30="","",'2. závod'!AH30)</f>
      </c>
      <c r="AI30" s="53">
        <f t="shared" si="0"/>
      </c>
      <c r="AJ30" s="73"/>
      <c r="AK30" s="17">
        <f>IF(ISNA(MATCH(CONCATENATE(AK$4,$A30),Divize!$X:$X,0)),"",INDEX(Divize!$L:$L,MATCH(CONCATENATE(AK$4,$A30),Divize!$X:$X,0),1))</f>
      </c>
      <c r="AL30" s="55"/>
      <c r="AM30" s="4">
        <f>IF(AK30="","",'2. závod'!AM30)</f>
      </c>
      <c r="AN30" s="53">
        <f t="shared" si="1"/>
      </c>
      <c r="AO30" s="73"/>
      <c r="AP30" s="17">
        <f>IF(ISNA(MATCH(CONCATENATE(AP$4,$A30),Divize!$X:$X,0)),"",INDEX(Divize!$L:$L,MATCH(CONCATENATE(AP$4,$A30),Divize!$X:$X,0),1))</f>
      </c>
      <c r="AQ30" s="55"/>
      <c r="AR30" s="4">
        <f>IF(AP30="","",'2. závod'!AR30)</f>
      </c>
      <c r="AS30" s="53">
        <f t="shared" si="2"/>
      </c>
      <c r="AT30" s="73"/>
      <c r="AU30" s="17">
        <f>IF(ISNA(MATCH(CONCATENATE(AU$4,$A30),Divize!$X:$X,0)),"",INDEX(Divize!$L:$L,MATCH(CONCATENATE(AU$4,$A30),Divize!$X:$X,0),1))</f>
      </c>
      <c r="AV30" s="55"/>
      <c r="AW30" s="4">
        <f>IF(AU30="","",'2. závod'!AW30)</f>
      </c>
      <c r="AX30" s="53">
        <f t="shared" si="3"/>
      </c>
      <c r="AY30" s="73"/>
      <c r="AZ30" s="17">
        <f>IF(ISNA(MATCH(CONCATENATE(AZ$4,$A30),Divize!$X:$X,0)),"",INDEX(Divize!$L:$L,MATCH(CONCATENATE(AZ$4,$A30),Divize!$X:$X,0),1))</f>
      </c>
      <c r="BA30" s="55"/>
      <c r="BB30" s="4">
        <f>IF(AZ30="","",'2. závod'!BB30)</f>
      </c>
      <c r="BC30" s="53">
        <f t="shared" si="4"/>
      </c>
      <c r="BD30" s="73"/>
      <c r="BE30" s="17">
        <f>IF(ISNA(MATCH(CONCATENATE(BE$4,$A30),Divize!$X:$X,0)),"",INDEX(Divize!$L:$L,MATCH(CONCATENATE(BE$4,$A30),Divize!$X:$X,0),1))</f>
      </c>
      <c r="BF30" s="55"/>
      <c r="BG30" s="4">
        <f>IF(BE30="","",'2. závod'!BG30)</f>
      </c>
      <c r="BH30" s="53">
        <f t="shared" si="5"/>
      </c>
      <c r="BI30" s="73"/>
      <c r="BJ30" s="17">
        <f>IF(ISNA(MATCH(CONCATENATE(BJ$4,$A30),Divize!$X:$X,0)),"",INDEX(Divize!$L:$L,MATCH(CONCATENATE(BJ$4,$A30),Divize!$X:$X,0),1))</f>
      </c>
      <c r="BK30" s="55"/>
      <c r="BL30" s="4">
        <f>IF(BJ30="","",'2. závod'!BL30)</f>
      </c>
      <c r="BM30" s="53">
        <f t="shared" si="6"/>
      </c>
      <c r="BN30" s="73"/>
      <c r="BO30" s="17">
        <f>IF(ISNA(MATCH(CONCATENATE(BO$4,$A30),Divize!$X:$X,0)),"",INDEX(Divize!$L:$L,MATCH(CONCATENATE(BO$4,$A30),Divize!$X:$X,0),1))</f>
      </c>
      <c r="BP30" s="55"/>
      <c r="BQ30" s="4">
        <f>IF(BO30="","",'2. závod'!BQ30)</f>
      </c>
      <c r="BR30" s="53">
        <f t="shared" si="7"/>
      </c>
      <c r="BS30" s="73"/>
      <c r="BT30" s="17">
        <f>IF(ISNA(MATCH(CONCATENATE(BT$4,$A30),Divize!$X:$X,0)),"",INDEX(Divize!$L:$L,MATCH(CONCATENATE(BT$4,$A30),Divize!$X:$X,0),1))</f>
      </c>
      <c r="BU30" s="55"/>
      <c r="BV30" s="4">
        <f>IF(BT30="","",'2. závod'!BV30)</f>
      </c>
      <c r="BW30" s="53">
        <f t="shared" si="8"/>
      </c>
      <c r="BX30" s="73"/>
    </row>
    <row r="31" spans="1:76" s="10" customFormat="1" ht="34.5" customHeight="1">
      <c r="A31" s="5">
        <v>26</v>
      </c>
      <c r="B31" s="17">
        <f>IF(ISNA(MATCH(CONCATENATE(B$4,$A31),Divize!$X:$X,0)),"",INDEX(Divize!$L:$L,MATCH(CONCATENATE(B$4,$A31),Divize!$X:$X,0),1))</f>
      </c>
      <c r="C31" s="55"/>
      <c r="D31" s="4">
        <f>IF(B31="","",'2. závod'!D31)</f>
      </c>
      <c r="E31" s="53">
        <f t="shared" si="9"/>
      </c>
      <c r="F31" s="73"/>
      <c r="G31" s="17">
        <f>IF(ISNA(MATCH(CONCATENATE(G$4,$A31),Divize!$X:$X,0)),"",INDEX(Divize!$L:$L,MATCH(CONCATENATE(G$4,$A31),Divize!$X:$X,0),1))</f>
      </c>
      <c r="H31" s="55"/>
      <c r="I31" s="4">
        <f>IF(G31="","",'2. závod'!I31)</f>
      </c>
      <c r="J31" s="53">
        <f t="shared" si="10"/>
      </c>
      <c r="K31" s="73"/>
      <c r="L31" s="17">
        <f>IF(ISNA(MATCH(CONCATENATE(L$4,$A31),Divize!$X:$X,0)),"",INDEX(Divize!$L:$L,MATCH(CONCATENATE(L$4,$A31),Divize!$X:$X,0),1))</f>
      </c>
      <c r="M31" s="55"/>
      <c r="N31" s="4">
        <f>IF(L31="","",'2. závod'!N31)</f>
      </c>
      <c r="O31" s="53">
        <f t="shared" si="11"/>
      </c>
      <c r="P31" s="73"/>
      <c r="Q31" s="17">
        <f>IF(ISNA(MATCH(CONCATENATE(Q$4,$A31),Divize!$X:$X,0)),"",INDEX(Divize!$L:$L,MATCH(CONCATENATE(Q$4,$A31),Divize!$X:$X,0),1))</f>
      </c>
      <c r="R31" s="55"/>
      <c r="S31" s="4">
        <f>IF(Q31="","",'2. závod'!S31)</f>
      </c>
      <c r="T31" s="53">
        <f t="shared" si="12"/>
      </c>
      <c r="U31" s="73"/>
      <c r="V31" s="17">
        <f>IF(ISNA(MATCH(CONCATENATE(V$4,$A31),Divize!$X:$X,0)),"",INDEX(Divize!$L:$L,MATCH(CONCATENATE(V$4,$A31),Divize!$X:$X,0),1))</f>
      </c>
      <c r="W31" s="55"/>
      <c r="X31" s="4">
        <f>IF(V31="","",'2. závod'!X31)</f>
      </c>
      <c r="Y31" s="53">
        <f t="shared" si="13"/>
      </c>
      <c r="Z31" s="73"/>
      <c r="AA31" s="17">
        <f>IF(ISNA(MATCH(CONCATENATE(AA$4,$A31),Divize!$X:$X,0)),"",INDEX(Divize!$L:$L,MATCH(CONCATENATE(AA$4,$A31),Divize!$X:$X,0),1))</f>
      </c>
      <c r="AB31" s="55"/>
      <c r="AC31" s="4">
        <f>IF(AA31="","",'2. závod'!AC31)</f>
      </c>
      <c r="AD31" s="53">
        <f t="shared" si="14"/>
      </c>
      <c r="AE31" s="73"/>
      <c r="AF31" s="17">
        <f>IF(ISNA(MATCH(CONCATENATE(AF$4,$A31),Divize!$X:$X,0)),"",INDEX(Divize!$L:$L,MATCH(CONCATENATE(AF$4,$A31),Divize!$X:$X,0),1))</f>
      </c>
      <c r="AG31" s="55"/>
      <c r="AH31" s="4">
        <f>IF(AF31="","",'2. závod'!AH31)</f>
      </c>
      <c r="AI31" s="53">
        <f t="shared" si="0"/>
      </c>
      <c r="AJ31" s="73"/>
      <c r="AK31" s="17">
        <f>IF(ISNA(MATCH(CONCATENATE(AK$4,$A31),Divize!$X:$X,0)),"",INDEX(Divize!$L:$L,MATCH(CONCATENATE(AK$4,$A31),Divize!$X:$X,0),1))</f>
      </c>
      <c r="AL31" s="55"/>
      <c r="AM31" s="4">
        <f>IF(AK31="","",'2. závod'!AM31)</f>
      </c>
      <c r="AN31" s="53">
        <f t="shared" si="1"/>
      </c>
      <c r="AO31" s="73"/>
      <c r="AP31" s="17">
        <f>IF(ISNA(MATCH(CONCATENATE(AP$4,$A31),Divize!$X:$X,0)),"",INDEX(Divize!$L:$L,MATCH(CONCATENATE(AP$4,$A31),Divize!$X:$X,0),1))</f>
      </c>
      <c r="AQ31" s="55"/>
      <c r="AR31" s="4">
        <f>IF(AP31="","",'2. závod'!AR31)</f>
      </c>
      <c r="AS31" s="53">
        <f t="shared" si="2"/>
      </c>
      <c r="AT31" s="73"/>
      <c r="AU31" s="17">
        <f>IF(ISNA(MATCH(CONCATENATE(AU$4,$A31),Divize!$X:$X,0)),"",INDEX(Divize!$L:$L,MATCH(CONCATENATE(AU$4,$A31),Divize!$X:$X,0),1))</f>
      </c>
      <c r="AV31" s="55"/>
      <c r="AW31" s="4">
        <f>IF(AU31="","",'2. závod'!AW31)</f>
      </c>
      <c r="AX31" s="53">
        <f t="shared" si="3"/>
      </c>
      <c r="AY31" s="73"/>
      <c r="AZ31" s="17">
        <f>IF(ISNA(MATCH(CONCATENATE(AZ$4,$A31),Divize!$X:$X,0)),"",INDEX(Divize!$L:$L,MATCH(CONCATENATE(AZ$4,$A31),Divize!$X:$X,0),1))</f>
      </c>
      <c r="BA31" s="55"/>
      <c r="BB31" s="4">
        <f>IF(AZ31="","",'2. závod'!BB31)</f>
      </c>
      <c r="BC31" s="53">
        <f t="shared" si="4"/>
      </c>
      <c r="BD31" s="73"/>
      <c r="BE31" s="17">
        <f>IF(ISNA(MATCH(CONCATENATE(BE$4,$A31),Divize!$X:$X,0)),"",INDEX(Divize!$L:$L,MATCH(CONCATENATE(BE$4,$A31),Divize!$X:$X,0),1))</f>
      </c>
      <c r="BF31" s="55"/>
      <c r="BG31" s="4">
        <f>IF(BE31="","",'2. závod'!BG31)</f>
      </c>
      <c r="BH31" s="53">
        <f t="shared" si="5"/>
      </c>
      <c r="BI31" s="73"/>
      <c r="BJ31" s="17">
        <f>IF(ISNA(MATCH(CONCATENATE(BJ$4,$A31),Divize!$X:$X,0)),"",INDEX(Divize!$L:$L,MATCH(CONCATENATE(BJ$4,$A31),Divize!$X:$X,0),1))</f>
      </c>
      <c r="BK31" s="55"/>
      <c r="BL31" s="4">
        <f>IF(BJ31="","",'2. závod'!BL31)</f>
      </c>
      <c r="BM31" s="53">
        <f t="shared" si="6"/>
      </c>
      <c r="BN31" s="73"/>
      <c r="BO31" s="17">
        <f>IF(ISNA(MATCH(CONCATENATE(BO$4,$A31),Divize!$X:$X,0)),"",INDEX(Divize!$L:$L,MATCH(CONCATENATE(BO$4,$A31),Divize!$X:$X,0),1))</f>
      </c>
      <c r="BP31" s="55"/>
      <c r="BQ31" s="4">
        <f>IF(BO31="","",'2. závod'!BQ31)</f>
      </c>
      <c r="BR31" s="53">
        <f t="shared" si="7"/>
      </c>
      <c r="BS31" s="73"/>
      <c r="BT31" s="17">
        <f>IF(ISNA(MATCH(CONCATENATE(BT$4,$A31),Divize!$X:$X,0)),"",INDEX(Divize!$L:$L,MATCH(CONCATENATE(BT$4,$A31),Divize!$X:$X,0),1))</f>
      </c>
      <c r="BU31" s="55"/>
      <c r="BV31" s="4">
        <f>IF(BT31="","",'2. závod'!BV31)</f>
      </c>
      <c r="BW31" s="53">
        <f t="shared" si="8"/>
      </c>
      <c r="BX31" s="73"/>
    </row>
    <row r="32" spans="1:76" s="10" customFormat="1" ht="34.5" customHeight="1">
      <c r="A32" s="5">
        <v>27</v>
      </c>
      <c r="B32" s="17">
        <f>IF(ISNA(MATCH(CONCATENATE(B$4,$A32),Divize!$X:$X,0)),"",INDEX(Divize!$L:$L,MATCH(CONCATENATE(B$4,$A32),Divize!$X:$X,0),1))</f>
      </c>
      <c r="C32" s="55"/>
      <c r="D32" s="4">
        <f>IF(B32="","",'2. závod'!D32)</f>
      </c>
      <c r="E32" s="53">
        <f t="shared" si="9"/>
      </c>
      <c r="F32" s="73"/>
      <c r="G32" s="17">
        <f>IF(ISNA(MATCH(CONCATENATE(G$4,$A32),Divize!$X:$X,0)),"",INDEX(Divize!$L:$L,MATCH(CONCATENATE(G$4,$A32),Divize!$X:$X,0),1))</f>
      </c>
      <c r="H32" s="55"/>
      <c r="I32" s="4">
        <f>IF(G32="","",'2. závod'!I32)</f>
      </c>
      <c r="J32" s="53">
        <f t="shared" si="10"/>
      </c>
      <c r="K32" s="73"/>
      <c r="L32" s="17">
        <f>IF(ISNA(MATCH(CONCATENATE(L$4,$A32),Divize!$X:$X,0)),"",INDEX(Divize!$L:$L,MATCH(CONCATENATE(L$4,$A32),Divize!$X:$X,0),1))</f>
      </c>
      <c r="M32" s="55"/>
      <c r="N32" s="4">
        <f>IF(L32="","",'2. závod'!N32)</f>
      </c>
      <c r="O32" s="53">
        <f t="shared" si="11"/>
      </c>
      <c r="P32" s="73"/>
      <c r="Q32" s="17">
        <f>IF(ISNA(MATCH(CONCATENATE(Q$4,$A32),Divize!$X:$X,0)),"",INDEX(Divize!$L:$L,MATCH(CONCATENATE(Q$4,$A32),Divize!$X:$X,0),1))</f>
      </c>
      <c r="R32" s="55"/>
      <c r="S32" s="4">
        <f>IF(Q32="","",'2. závod'!S32)</f>
      </c>
      <c r="T32" s="53">
        <f t="shared" si="12"/>
      </c>
      <c r="U32" s="73"/>
      <c r="V32" s="17">
        <f>IF(ISNA(MATCH(CONCATENATE(V$4,$A32),Divize!$X:$X,0)),"",INDEX(Divize!$L:$L,MATCH(CONCATENATE(V$4,$A32),Divize!$X:$X,0),1))</f>
      </c>
      <c r="W32" s="55"/>
      <c r="X32" s="4">
        <f>IF(V32="","",'2. závod'!X32)</f>
      </c>
      <c r="Y32" s="53">
        <f t="shared" si="13"/>
      </c>
      <c r="Z32" s="73"/>
      <c r="AA32" s="17">
        <f>IF(ISNA(MATCH(CONCATENATE(AA$4,$A32),Divize!$X:$X,0)),"",INDEX(Divize!$L:$L,MATCH(CONCATENATE(AA$4,$A32),Divize!$X:$X,0),1))</f>
      </c>
      <c r="AB32" s="55"/>
      <c r="AC32" s="4">
        <f>IF(AA32="","",'2. závod'!AC32)</f>
      </c>
      <c r="AD32" s="53">
        <f t="shared" si="14"/>
      </c>
      <c r="AE32" s="73"/>
      <c r="AF32" s="17">
        <f>IF(ISNA(MATCH(CONCATENATE(AF$4,$A32),Divize!$X:$X,0)),"",INDEX(Divize!$L:$L,MATCH(CONCATENATE(AF$4,$A32),Divize!$X:$X,0),1))</f>
      </c>
      <c r="AG32" s="55"/>
      <c r="AH32" s="4">
        <f>IF(AF32="","",'2. závod'!AH32)</f>
      </c>
      <c r="AI32" s="53">
        <f t="shared" si="0"/>
      </c>
      <c r="AJ32" s="73"/>
      <c r="AK32" s="17">
        <f>IF(ISNA(MATCH(CONCATENATE(AK$4,$A32),Divize!$X:$X,0)),"",INDEX(Divize!$L:$L,MATCH(CONCATENATE(AK$4,$A32),Divize!$X:$X,0),1))</f>
      </c>
      <c r="AL32" s="55"/>
      <c r="AM32" s="4">
        <f>IF(AK32="","",'2. závod'!AM32)</f>
      </c>
      <c r="AN32" s="53">
        <f t="shared" si="1"/>
      </c>
      <c r="AO32" s="73"/>
      <c r="AP32" s="17">
        <f>IF(ISNA(MATCH(CONCATENATE(AP$4,$A32),Divize!$X:$X,0)),"",INDEX(Divize!$L:$L,MATCH(CONCATENATE(AP$4,$A32),Divize!$X:$X,0),1))</f>
      </c>
      <c r="AQ32" s="55"/>
      <c r="AR32" s="4">
        <f>IF(AP32="","",'2. závod'!AR32)</f>
      </c>
      <c r="AS32" s="53">
        <f t="shared" si="2"/>
      </c>
      <c r="AT32" s="73"/>
      <c r="AU32" s="17">
        <f>IF(ISNA(MATCH(CONCATENATE(AU$4,$A32),Divize!$X:$X,0)),"",INDEX(Divize!$L:$L,MATCH(CONCATENATE(AU$4,$A32),Divize!$X:$X,0),1))</f>
      </c>
      <c r="AV32" s="55"/>
      <c r="AW32" s="4">
        <f>IF(AU32="","",'2. závod'!AW32)</f>
      </c>
      <c r="AX32" s="53">
        <f t="shared" si="3"/>
      </c>
      <c r="AY32" s="73"/>
      <c r="AZ32" s="17">
        <f>IF(ISNA(MATCH(CONCATENATE(AZ$4,$A32),Divize!$X:$X,0)),"",INDEX(Divize!$L:$L,MATCH(CONCATENATE(AZ$4,$A32),Divize!$X:$X,0),1))</f>
      </c>
      <c r="BA32" s="55"/>
      <c r="BB32" s="4">
        <f>IF(AZ32="","",'2. závod'!BB32)</f>
      </c>
      <c r="BC32" s="53">
        <f t="shared" si="4"/>
      </c>
      <c r="BD32" s="73"/>
      <c r="BE32" s="17">
        <f>IF(ISNA(MATCH(CONCATENATE(BE$4,$A32),Divize!$X:$X,0)),"",INDEX(Divize!$L:$L,MATCH(CONCATENATE(BE$4,$A32),Divize!$X:$X,0),1))</f>
      </c>
      <c r="BF32" s="55"/>
      <c r="BG32" s="4">
        <f>IF(BE32="","",'2. závod'!BG32)</f>
      </c>
      <c r="BH32" s="53">
        <f t="shared" si="5"/>
      </c>
      <c r="BI32" s="73"/>
      <c r="BJ32" s="17">
        <f>IF(ISNA(MATCH(CONCATENATE(BJ$4,$A32),Divize!$X:$X,0)),"",INDEX(Divize!$L:$L,MATCH(CONCATENATE(BJ$4,$A32),Divize!$X:$X,0),1))</f>
      </c>
      <c r="BK32" s="55"/>
      <c r="BL32" s="4">
        <f>IF(BJ32="","",'2. závod'!BL32)</f>
      </c>
      <c r="BM32" s="53">
        <f t="shared" si="6"/>
      </c>
      <c r="BN32" s="73"/>
      <c r="BO32" s="17">
        <f>IF(ISNA(MATCH(CONCATENATE(BO$4,$A32),Divize!$X:$X,0)),"",INDEX(Divize!$L:$L,MATCH(CONCATENATE(BO$4,$A32),Divize!$X:$X,0),1))</f>
      </c>
      <c r="BP32" s="55"/>
      <c r="BQ32" s="4">
        <f>IF(BO32="","",'2. závod'!BQ32)</f>
      </c>
      <c r="BR32" s="53">
        <f t="shared" si="7"/>
      </c>
      <c r="BS32" s="73"/>
      <c r="BT32" s="17">
        <f>IF(ISNA(MATCH(CONCATENATE(BT$4,$A32),Divize!$X:$X,0)),"",INDEX(Divize!$L:$L,MATCH(CONCATENATE(BT$4,$A32),Divize!$X:$X,0),1))</f>
      </c>
      <c r="BU32" s="55"/>
      <c r="BV32" s="4">
        <f>IF(BT32="","",'2. závod'!BV32)</f>
      </c>
      <c r="BW32" s="53">
        <f t="shared" si="8"/>
      </c>
      <c r="BX32" s="73"/>
    </row>
    <row r="33" spans="1:76" s="10" customFormat="1" ht="34.5" customHeight="1">
      <c r="A33" s="5">
        <v>28</v>
      </c>
      <c r="B33" s="17">
        <f>IF(ISNA(MATCH(CONCATENATE(B$4,$A33),Divize!$X:$X,0)),"",INDEX(Divize!$L:$L,MATCH(CONCATENATE(B$4,$A33),Divize!$X:$X,0),1))</f>
      </c>
      <c r="C33" s="55"/>
      <c r="D33" s="4">
        <f>IF(B33="","",'2. závod'!D33)</f>
      </c>
      <c r="E33" s="53">
        <f t="shared" si="9"/>
      </c>
      <c r="F33" s="73"/>
      <c r="G33" s="17">
        <f>IF(ISNA(MATCH(CONCATENATE(G$4,$A33),Divize!$X:$X,0)),"",INDEX(Divize!$L:$L,MATCH(CONCATENATE(G$4,$A33),Divize!$X:$X,0),1))</f>
      </c>
      <c r="H33" s="55"/>
      <c r="I33" s="4">
        <f>IF(G33="","",'2. závod'!I33)</f>
      </c>
      <c r="J33" s="53">
        <f t="shared" si="10"/>
      </c>
      <c r="K33" s="73"/>
      <c r="L33" s="17">
        <f>IF(ISNA(MATCH(CONCATENATE(L$4,$A33),Divize!$X:$X,0)),"",INDEX(Divize!$L:$L,MATCH(CONCATENATE(L$4,$A33),Divize!$X:$X,0),1))</f>
      </c>
      <c r="M33" s="55"/>
      <c r="N33" s="4">
        <f>IF(L33="","",'2. závod'!N33)</f>
      </c>
      <c r="O33" s="53">
        <f t="shared" si="11"/>
      </c>
      <c r="P33" s="73"/>
      <c r="Q33" s="17">
        <f>IF(ISNA(MATCH(CONCATENATE(Q$4,$A33),Divize!$X:$X,0)),"",INDEX(Divize!$L:$L,MATCH(CONCATENATE(Q$4,$A33),Divize!$X:$X,0),1))</f>
      </c>
      <c r="R33" s="55"/>
      <c r="S33" s="4">
        <f>IF(Q33="","",'2. závod'!S33)</f>
      </c>
      <c r="T33" s="53">
        <f t="shared" si="12"/>
      </c>
      <c r="U33" s="73"/>
      <c r="V33" s="17">
        <f>IF(ISNA(MATCH(CONCATENATE(V$4,$A33),Divize!$X:$X,0)),"",INDEX(Divize!$L:$L,MATCH(CONCATENATE(V$4,$A33),Divize!$X:$X,0),1))</f>
      </c>
      <c r="W33" s="55"/>
      <c r="X33" s="4">
        <f>IF(V33="","",'2. závod'!X33)</f>
      </c>
      <c r="Y33" s="53">
        <f t="shared" si="13"/>
      </c>
      <c r="Z33" s="73"/>
      <c r="AA33" s="17">
        <f>IF(ISNA(MATCH(CONCATENATE(AA$4,$A33),Divize!$X:$X,0)),"",INDEX(Divize!$L:$L,MATCH(CONCATENATE(AA$4,$A33),Divize!$X:$X,0),1))</f>
      </c>
      <c r="AB33" s="55"/>
      <c r="AC33" s="4">
        <f>IF(AA33="","",'2. závod'!AC33)</f>
      </c>
      <c r="AD33" s="53">
        <f t="shared" si="14"/>
      </c>
      <c r="AE33" s="73"/>
      <c r="AF33" s="17">
        <f>IF(ISNA(MATCH(CONCATENATE(AF$4,$A33),Divize!$X:$X,0)),"",INDEX(Divize!$L:$L,MATCH(CONCATENATE(AF$4,$A33),Divize!$X:$X,0),1))</f>
      </c>
      <c r="AG33" s="55"/>
      <c r="AH33" s="4">
        <f>IF(AF33="","",'2. závod'!AH33)</f>
      </c>
      <c r="AI33" s="53">
        <f t="shared" si="0"/>
      </c>
      <c r="AJ33" s="73"/>
      <c r="AK33" s="17">
        <f>IF(ISNA(MATCH(CONCATENATE(AK$4,$A33),Divize!$X:$X,0)),"",INDEX(Divize!$L:$L,MATCH(CONCATENATE(AK$4,$A33),Divize!$X:$X,0),1))</f>
      </c>
      <c r="AL33" s="55"/>
      <c r="AM33" s="4">
        <f>IF(AK33="","",'2. závod'!AM33)</f>
      </c>
      <c r="AN33" s="53">
        <f t="shared" si="1"/>
      </c>
      <c r="AO33" s="73"/>
      <c r="AP33" s="17">
        <f>IF(ISNA(MATCH(CONCATENATE(AP$4,$A33),Divize!$X:$X,0)),"",INDEX(Divize!$L:$L,MATCH(CONCATENATE(AP$4,$A33),Divize!$X:$X,0),1))</f>
      </c>
      <c r="AQ33" s="55"/>
      <c r="AR33" s="4">
        <f>IF(AP33="","",'2. závod'!AR33)</f>
      </c>
      <c r="AS33" s="53">
        <f t="shared" si="2"/>
      </c>
      <c r="AT33" s="73"/>
      <c r="AU33" s="17">
        <f>IF(ISNA(MATCH(CONCATENATE(AU$4,$A33),Divize!$X:$X,0)),"",INDEX(Divize!$L:$L,MATCH(CONCATENATE(AU$4,$A33),Divize!$X:$X,0),1))</f>
      </c>
      <c r="AV33" s="55"/>
      <c r="AW33" s="4">
        <f>IF(AU33="","",'2. závod'!AW33)</f>
      </c>
      <c r="AX33" s="53">
        <f t="shared" si="3"/>
      </c>
      <c r="AY33" s="73"/>
      <c r="AZ33" s="17">
        <f>IF(ISNA(MATCH(CONCATENATE(AZ$4,$A33),Divize!$X:$X,0)),"",INDEX(Divize!$L:$L,MATCH(CONCATENATE(AZ$4,$A33),Divize!$X:$X,0),1))</f>
      </c>
      <c r="BA33" s="55"/>
      <c r="BB33" s="4">
        <f>IF(AZ33="","",'2. závod'!BB33)</f>
      </c>
      <c r="BC33" s="53">
        <f t="shared" si="4"/>
      </c>
      <c r="BD33" s="73"/>
      <c r="BE33" s="17">
        <f>IF(ISNA(MATCH(CONCATENATE(BE$4,$A33),Divize!$X:$X,0)),"",INDEX(Divize!$L:$L,MATCH(CONCATENATE(BE$4,$A33),Divize!$X:$X,0),1))</f>
      </c>
      <c r="BF33" s="55"/>
      <c r="BG33" s="4">
        <f>IF(BE33="","",'2. závod'!BG33)</f>
      </c>
      <c r="BH33" s="53">
        <f t="shared" si="5"/>
      </c>
      <c r="BI33" s="73"/>
      <c r="BJ33" s="17">
        <f>IF(ISNA(MATCH(CONCATENATE(BJ$4,$A33),Divize!$X:$X,0)),"",INDEX(Divize!$L:$L,MATCH(CONCATENATE(BJ$4,$A33),Divize!$X:$X,0),1))</f>
      </c>
      <c r="BK33" s="55"/>
      <c r="BL33" s="4">
        <f>IF(BJ33="","",'2. závod'!BL33)</f>
      </c>
      <c r="BM33" s="53">
        <f t="shared" si="6"/>
      </c>
      <c r="BN33" s="73"/>
      <c r="BO33" s="17">
        <f>IF(ISNA(MATCH(CONCATENATE(BO$4,$A33),Divize!$X:$X,0)),"",INDEX(Divize!$L:$L,MATCH(CONCATENATE(BO$4,$A33),Divize!$X:$X,0),1))</f>
      </c>
      <c r="BP33" s="55"/>
      <c r="BQ33" s="4">
        <f>IF(BO33="","",'2. závod'!BQ33)</f>
      </c>
      <c r="BR33" s="53">
        <f t="shared" si="7"/>
      </c>
      <c r="BS33" s="73"/>
      <c r="BT33" s="17">
        <f>IF(ISNA(MATCH(CONCATENATE(BT$4,$A33),Divize!$X:$X,0)),"",INDEX(Divize!$L:$L,MATCH(CONCATENATE(BT$4,$A33),Divize!$X:$X,0),1))</f>
      </c>
      <c r="BU33" s="55"/>
      <c r="BV33" s="4">
        <f>IF(BT33="","",'2. závod'!BV33)</f>
      </c>
      <c r="BW33" s="53">
        <f t="shared" si="8"/>
      </c>
      <c r="BX33" s="73"/>
    </row>
    <row r="34" spans="1:76" s="10" customFormat="1" ht="34.5" customHeight="1">
      <c r="A34" s="5">
        <v>29</v>
      </c>
      <c r="B34" s="17">
        <f>IF(ISNA(MATCH(CONCATENATE(B$4,$A34),Divize!$X:$X,0)),"",INDEX(Divize!$L:$L,MATCH(CONCATENATE(B$4,$A34),Divize!$X:$X,0),1))</f>
      </c>
      <c r="C34" s="55"/>
      <c r="D34" s="4">
        <f>IF(B34="","",'2. závod'!D34)</f>
      </c>
      <c r="E34" s="53">
        <f t="shared" si="9"/>
      </c>
      <c r="F34" s="73"/>
      <c r="G34" s="17">
        <f>IF(ISNA(MATCH(CONCATENATE(G$4,$A34),Divize!$X:$X,0)),"",INDEX(Divize!$L:$L,MATCH(CONCATENATE(G$4,$A34),Divize!$X:$X,0),1))</f>
      </c>
      <c r="H34" s="55"/>
      <c r="I34" s="4">
        <f>IF(G34="","",'2. závod'!I34)</f>
      </c>
      <c r="J34" s="53">
        <f t="shared" si="10"/>
      </c>
      <c r="K34" s="73"/>
      <c r="L34" s="17">
        <f>IF(ISNA(MATCH(CONCATENATE(L$4,$A34),Divize!$X:$X,0)),"",INDEX(Divize!$L:$L,MATCH(CONCATENATE(L$4,$A34),Divize!$X:$X,0),1))</f>
      </c>
      <c r="M34" s="55"/>
      <c r="N34" s="4">
        <f>IF(L34="","",'2. závod'!N34)</f>
      </c>
      <c r="O34" s="53">
        <f t="shared" si="11"/>
      </c>
      <c r="P34" s="73"/>
      <c r="Q34" s="17">
        <f>IF(ISNA(MATCH(CONCATENATE(Q$4,$A34),Divize!$X:$X,0)),"",INDEX(Divize!$L:$L,MATCH(CONCATENATE(Q$4,$A34),Divize!$X:$X,0),1))</f>
      </c>
      <c r="R34" s="55"/>
      <c r="S34" s="4">
        <f>IF(Q34="","",'2. závod'!S34)</f>
      </c>
      <c r="T34" s="53">
        <f t="shared" si="12"/>
      </c>
      <c r="U34" s="73"/>
      <c r="V34" s="17">
        <f>IF(ISNA(MATCH(CONCATENATE(V$4,$A34),Divize!$X:$X,0)),"",INDEX(Divize!$L:$L,MATCH(CONCATENATE(V$4,$A34),Divize!$X:$X,0),1))</f>
      </c>
      <c r="W34" s="55"/>
      <c r="X34" s="4">
        <f>IF(V34="","",'2. závod'!X34)</f>
      </c>
      <c r="Y34" s="53">
        <f t="shared" si="13"/>
      </c>
      <c r="Z34" s="73"/>
      <c r="AA34" s="17">
        <f>IF(ISNA(MATCH(CONCATENATE(AA$4,$A34),Divize!$X:$X,0)),"",INDEX(Divize!$L:$L,MATCH(CONCATENATE(AA$4,$A34),Divize!$X:$X,0),1))</f>
      </c>
      <c r="AB34" s="55"/>
      <c r="AC34" s="4">
        <f>IF(AA34="","",'2. závod'!AC34)</f>
      </c>
      <c r="AD34" s="53">
        <f t="shared" si="14"/>
      </c>
      <c r="AE34" s="73"/>
      <c r="AF34" s="17">
        <f>IF(ISNA(MATCH(CONCATENATE(AF$4,$A34),Divize!$X:$X,0)),"",INDEX(Divize!$L:$L,MATCH(CONCATENATE(AF$4,$A34),Divize!$X:$X,0),1))</f>
      </c>
      <c r="AG34" s="55"/>
      <c r="AH34" s="4">
        <f>IF(AF34="","",'2. závod'!AH34)</f>
      </c>
      <c r="AI34" s="53">
        <f t="shared" si="0"/>
      </c>
      <c r="AJ34" s="73"/>
      <c r="AK34" s="17">
        <f>IF(ISNA(MATCH(CONCATENATE(AK$4,$A34),Divize!$X:$X,0)),"",INDEX(Divize!$L:$L,MATCH(CONCATENATE(AK$4,$A34),Divize!$X:$X,0),1))</f>
      </c>
      <c r="AL34" s="55"/>
      <c r="AM34" s="4">
        <f>IF(AK34="","",'2. závod'!AM34)</f>
      </c>
      <c r="AN34" s="53">
        <f t="shared" si="1"/>
      </c>
      <c r="AO34" s="73"/>
      <c r="AP34" s="17">
        <f>IF(ISNA(MATCH(CONCATENATE(AP$4,$A34),Divize!$X:$X,0)),"",INDEX(Divize!$L:$L,MATCH(CONCATENATE(AP$4,$A34),Divize!$X:$X,0),1))</f>
      </c>
      <c r="AQ34" s="55"/>
      <c r="AR34" s="4">
        <f>IF(AP34="","",'2. závod'!AR34)</f>
      </c>
      <c r="AS34" s="53">
        <f t="shared" si="2"/>
      </c>
      <c r="AT34" s="73"/>
      <c r="AU34" s="17">
        <f>IF(ISNA(MATCH(CONCATENATE(AU$4,$A34),Divize!$X:$X,0)),"",INDEX(Divize!$L:$L,MATCH(CONCATENATE(AU$4,$A34),Divize!$X:$X,0),1))</f>
      </c>
      <c r="AV34" s="55"/>
      <c r="AW34" s="4">
        <f>IF(AU34="","",'2. závod'!AW34)</f>
      </c>
      <c r="AX34" s="53">
        <f t="shared" si="3"/>
      </c>
      <c r="AY34" s="73"/>
      <c r="AZ34" s="17">
        <f>IF(ISNA(MATCH(CONCATENATE(AZ$4,$A34),Divize!$X:$X,0)),"",INDEX(Divize!$L:$L,MATCH(CONCATENATE(AZ$4,$A34),Divize!$X:$X,0),1))</f>
      </c>
      <c r="BA34" s="55"/>
      <c r="BB34" s="4">
        <f>IF(AZ34="","",'2. závod'!BB34)</f>
      </c>
      <c r="BC34" s="53">
        <f t="shared" si="4"/>
      </c>
      <c r="BD34" s="73"/>
      <c r="BE34" s="17">
        <f>IF(ISNA(MATCH(CONCATENATE(BE$4,$A34),Divize!$X:$X,0)),"",INDEX(Divize!$L:$L,MATCH(CONCATENATE(BE$4,$A34),Divize!$X:$X,0),1))</f>
      </c>
      <c r="BF34" s="55"/>
      <c r="BG34" s="4">
        <f>IF(BE34="","",'2. závod'!BG34)</f>
      </c>
      <c r="BH34" s="53">
        <f t="shared" si="5"/>
      </c>
      <c r="BI34" s="73"/>
      <c r="BJ34" s="17">
        <f>IF(ISNA(MATCH(CONCATENATE(BJ$4,$A34),Divize!$X:$X,0)),"",INDEX(Divize!$L:$L,MATCH(CONCATENATE(BJ$4,$A34),Divize!$X:$X,0),1))</f>
      </c>
      <c r="BK34" s="55"/>
      <c r="BL34" s="4">
        <f>IF(BJ34="","",'2. závod'!BL34)</f>
      </c>
      <c r="BM34" s="53">
        <f t="shared" si="6"/>
      </c>
      <c r="BN34" s="73"/>
      <c r="BO34" s="17">
        <f>IF(ISNA(MATCH(CONCATENATE(BO$4,$A34),Divize!$X:$X,0)),"",INDEX(Divize!$L:$L,MATCH(CONCATENATE(BO$4,$A34),Divize!$X:$X,0),1))</f>
      </c>
      <c r="BP34" s="55"/>
      <c r="BQ34" s="4">
        <f>IF(BO34="","",'2. závod'!BQ34)</f>
      </c>
      <c r="BR34" s="53">
        <f t="shared" si="7"/>
      </c>
      <c r="BS34" s="73"/>
      <c r="BT34" s="17">
        <f>IF(ISNA(MATCH(CONCATENATE(BT$4,$A34),Divize!$X:$X,0)),"",INDEX(Divize!$L:$L,MATCH(CONCATENATE(BT$4,$A34),Divize!$X:$X,0),1))</f>
      </c>
      <c r="BU34" s="55"/>
      <c r="BV34" s="4">
        <f>IF(BT34="","",'2. závod'!BV34)</f>
      </c>
      <c r="BW34" s="53">
        <f t="shared" si="8"/>
      </c>
      <c r="BX34" s="73"/>
    </row>
    <row r="35" spans="1:76" s="10" customFormat="1" ht="34.5" customHeight="1" thickBot="1">
      <c r="A35" s="6">
        <v>30</v>
      </c>
      <c r="B35" s="18">
        <f>IF(ISNA(MATCH(CONCATENATE(B$4,$A35),Divize!$X:$X,0)),"",INDEX(Divize!$L:$L,MATCH(CONCATENATE(B$4,$A35),Divize!$X:$X,0),1))</f>
      </c>
      <c r="C35" s="56"/>
      <c r="D35" s="7">
        <f>IF(B35="","",'2. závod'!D35)</f>
      </c>
      <c r="E35" s="54">
        <f t="shared" si="9"/>
      </c>
      <c r="F35" s="74"/>
      <c r="G35" s="18">
        <f>IF(ISNA(MATCH(CONCATENATE(G$4,$A35),Divize!$X:$X,0)),"",INDEX(Divize!$L:$L,MATCH(CONCATENATE(G$4,$A35),Divize!$X:$X,0),1))</f>
      </c>
      <c r="H35" s="56"/>
      <c r="I35" s="7">
        <f>IF(G35="","",'2. závod'!I35)</f>
      </c>
      <c r="J35" s="54">
        <f t="shared" si="10"/>
      </c>
      <c r="K35" s="74"/>
      <c r="L35" s="18">
        <f>IF(ISNA(MATCH(CONCATENATE(L$4,$A35),Divize!$X:$X,0)),"",INDEX(Divize!$L:$L,MATCH(CONCATENATE(L$4,$A35),Divize!$X:$X,0),1))</f>
      </c>
      <c r="M35" s="56"/>
      <c r="N35" s="7">
        <f>IF(L35="","",'2. závod'!N35)</f>
      </c>
      <c r="O35" s="54">
        <f t="shared" si="11"/>
      </c>
      <c r="P35" s="74"/>
      <c r="Q35" s="18">
        <f>IF(ISNA(MATCH(CONCATENATE(Q$4,$A35),Divize!$X:$X,0)),"",INDEX(Divize!$L:$L,MATCH(CONCATENATE(Q$4,$A35),Divize!$X:$X,0),1))</f>
      </c>
      <c r="R35" s="56"/>
      <c r="S35" s="7">
        <f>IF(Q35="","",'2. závod'!S35)</f>
      </c>
      <c r="T35" s="54">
        <f t="shared" si="12"/>
      </c>
      <c r="U35" s="74"/>
      <c r="V35" s="18">
        <f>IF(ISNA(MATCH(CONCATENATE(V$4,$A35),Divize!$X:$X,0)),"",INDEX(Divize!$L:$L,MATCH(CONCATENATE(V$4,$A35),Divize!$X:$X,0),1))</f>
      </c>
      <c r="W35" s="56"/>
      <c r="X35" s="7">
        <f>IF(V35="","",'2. závod'!X35)</f>
      </c>
      <c r="Y35" s="54">
        <f t="shared" si="13"/>
      </c>
      <c r="Z35" s="74"/>
      <c r="AA35" s="18">
        <f>IF(ISNA(MATCH(CONCATENATE(AA$4,$A35),Divize!$X:$X,0)),"",INDEX(Divize!$L:$L,MATCH(CONCATENATE(AA$4,$A35),Divize!$X:$X,0),1))</f>
      </c>
      <c r="AB35" s="56"/>
      <c r="AC35" s="7">
        <f>IF(AA35="","",'2. závod'!AC35)</f>
      </c>
      <c r="AD35" s="54">
        <f t="shared" si="14"/>
      </c>
      <c r="AE35" s="74"/>
      <c r="AF35" s="18">
        <f>IF(ISNA(MATCH(CONCATENATE(AF$4,$A35),Divize!$X:$X,0)),"",INDEX(Divize!$L:$L,MATCH(CONCATENATE(AF$4,$A35),Divize!$X:$X,0),1))</f>
      </c>
      <c r="AG35" s="56"/>
      <c r="AH35" s="7">
        <f>IF(AF35="","",'2. závod'!AH35)</f>
      </c>
      <c r="AI35" s="54">
        <f t="shared" si="0"/>
      </c>
      <c r="AJ35" s="74"/>
      <c r="AK35" s="18">
        <f>IF(ISNA(MATCH(CONCATENATE(AK$4,$A35),Divize!$X:$X,0)),"",INDEX(Divize!$L:$L,MATCH(CONCATENATE(AK$4,$A35),Divize!$X:$X,0),1))</f>
      </c>
      <c r="AL35" s="56"/>
      <c r="AM35" s="7">
        <f>IF(AK35="","",'2. závod'!AM35)</f>
      </c>
      <c r="AN35" s="54">
        <f t="shared" si="1"/>
      </c>
      <c r="AO35" s="74"/>
      <c r="AP35" s="18">
        <f>IF(ISNA(MATCH(CONCATENATE(AP$4,$A35),Divize!$X:$X,0)),"",INDEX(Divize!$L:$L,MATCH(CONCATENATE(AP$4,$A35),Divize!$X:$X,0),1))</f>
      </c>
      <c r="AQ35" s="56"/>
      <c r="AR35" s="7">
        <f>IF(AP35="","",'2. závod'!AR35)</f>
      </c>
      <c r="AS35" s="54">
        <f t="shared" si="2"/>
      </c>
      <c r="AT35" s="74"/>
      <c r="AU35" s="18">
        <f>IF(ISNA(MATCH(CONCATENATE(AU$4,$A35),Divize!$X:$X,0)),"",INDEX(Divize!$L:$L,MATCH(CONCATENATE(AU$4,$A35),Divize!$X:$X,0),1))</f>
      </c>
      <c r="AV35" s="56"/>
      <c r="AW35" s="7">
        <f>IF(AU35="","",'2. závod'!AW35)</f>
      </c>
      <c r="AX35" s="54">
        <f t="shared" si="3"/>
      </c>
      <c r="AY35" s="74"/>
      <c r="AZ35" s="18">
        <f>IF(ISNA(MATCH(CONCATENATE(AZ$4,$A35),Divize!$X:$X,0)),"",INDEX(Divize!$L:$L,MATCH(CONCATENATE(AZ$4,$A35),Divize!$X:$X,0),1))</f>
      </c>
      <c r="BA35" s="56"/>
      <c r="BB35" s="7">
        <f>IF(AZ35="","",'2. závod'!BB35)</f>
      </c>
      <c r="BC35" s="54">
        <f t="shared" si="4"/>
      </c>
      <c r="BD35" s="74"/>
      <c r="BE35" s="18">
        <f>IF(ISNA(MATCH(CONCATENATE(BE$4,$A35),Divize!$X:$X,0)),"",INDEX(Divize!$L:$L,MATCH(CONCATENATE(BE$4,$A35),Divize!$X:$X,0),1))</f>
      </c>
      <c r="BF35" s="56"/>
      <c r="BG35" s="7">
        <f>IF(BE35="","",'2. závod'!BG35)</f>
      </c>
      <c r="BH35" s="54">
        <f t="shared" si="5"/>
      </c>
      <c r="BI35" s="74"/>
      <c r="BJ35" s="18">
        <f>IF(ISNA(MATCH(CONCATENATE(BJ$4,$A35),Divize!$X:$X,0)),"",INDEX(Divize!$L:$L,MATCH(CONCATENATE(BJ$4,$A35),Divize!$X:$X,0),1))</f>
      </c>
      <c r="BK35" s="56"/>
      <c r="BL35" s="7">
        <f>IF(BJ35="","",'2. závod'!BL35)</f>
      </c>
      <c r="BM35" s="54">
        <f t="shared" si="6"/>
      </c>
      <c r="BN35" s="74"/>
      <c r="BO35" s="18">
        <f>IF(ISNA(MATCH(CONCATENATE(BO$4,$A35),Divize!$X:$X,0)),"",INDEX(Divize!$L:$L,MATCH(CONCATENATE(BO$4,$A35),Divize!$X:$X,0),1))</f>
      </c>
      <c r="BP35" s="56"/>
      <c r="BQ35" s="7">
        <f>IF(BO35="","",'2. závod'!BQ35)</f>
      </c>
      <c r="BR35" s="54">
        <f t="shared" si="7"/>
      </c>
      <c r="BS35" s="74"/>
      <c r="BT35" s="18">
        <f>IF(ISNA(MATCH(CONCATENATE(BT$4,$A35),Divize!$X:$X,0)),"",INDEX(Divize!$L:$L,MATCH(CONCATENATE(BT$4,$A35),Divize!$X:$X,0),1))</f>
      </c>
      <c r="BU35" s="56"/>
      <c r="BV35" s="7">
        <f>IF(BT35="","",'2. závod'!BV35)</f>
      </c>
      <c r="BW35" s="54">
        <f t="shared" si="8"/>
      </c>
      <c r="BX35" s="7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V3:Z3"/>
    <mergeCell ref="V4:Z4"/>
    <mergeCell ref="AA3:AE3"/>
    <mergeCell ref="AF4:AJ4"/>
    <mergeCell ref="AA4:AE4"/>
    <mergeCell ref="AF3:AJ3"/>
    <mergeCell ref="B1:F1"/>
    <mergeCell ref="B2:F2"/>
    <mergeCell ref="G1:K1"/>
    <mergeCell ref="G2:K2"/>
    <mergeCell ref="Q4:U4"/>
    <mergeCell ref="L3:P3"/>
    <mergeCell ref="L4:P4"/>
    <mergeCell ref="Q3:U3"/>
    <mergeCell ref="AU1:AY1"/>
    <mergeCell ref="AU2:AY2"/>
    <mergeCell ref="V1:Z1"/>
    <mergeCell ref="V2:Z2"/>
    <mergeCell ref="L1:P1"/>
    <mergeCell ref="L2:P2"/>
    <mergeCell ref="Q1:U1"/>
    <mergeCell ref="Q2:U2"/>
    <mergeCell ref="AK1:AO1"/>
    <mergeCell ref="AK2:AO2"/>
    <mergeCell ref="AP1:AT1"/>
    <mergeCell ref="AP2:AT2"/>
    <mergeCell ref="AP3:AT3"/>
    <mergeCell ref="AP4:AT4"/>
    <mergeCell ref="AK3:AO3"/>
    <mergeCell ref="AK4:AO4"/>
    <mergeCell ref="AZ1:BD1"/>
    <mergeCell ref="AZ2:BD2"/>
    <mergeCell ref="AZ3:BD3"/>
    <mergeCell ref="AZ4:BD4"/>
    <mergeCell ref="AA1:AE1"/>
    <mergeCell ref="AA2:AE2"/>
    <mergeCell ref="AF1:AJ1"/>
    <mergeCell ref="AF2:AJ2"/>
    <mergeCell ref="AU3:AY3"/>
    <mergeCell ref="AU4:AY4"/>
    <mergeCell ref="BE3:BI3"/>
    <mergeCell ref="BE4:BI4"/>
    <mergeCell ref="BJ1:BN1"/>
    <mergeCell ref="BJ2:BN2"/>
    <mergeCell ref="BJ3:BN3"/>
    <mergeCell ref="BJ4:BN4"/>
    <mergeCell ref="BE1:BI1"/>
    <mergeCell ref="BE2:BI2"/>
    <mergeCell ref="BO3:BS3"/>
    <mergeCell ref="BO4:BS4"/>
    <mergeCell ref="BT1:BX1"/>
    <mergeCell ref="BT2:BX2"/>
    <mergeCell ref="BT3:BX3"/>
    <mergeCell ref="BT4:BX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showGridLines="0" view="pageBreakPreview" zoomScaleNormal="75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51" bestFit="1" customWidth="1"/>
    <col min="8" max="8" width="26.625" style="52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51" bestFit="1" customWidth="1"/>
    <col min="14" max="14" width="26.625" style="52" bestFit="1" customWidth="1"/>
    <col min="15" max="148" width="3.875" style="19" customWidth="1"/>
    <col min="149" max="16384" width="9.125" style="19" customWidth="1"/>
  </cols>
  <sheetData>
    <row r="1" spans="2:35" ht="15.75">
      <c r="B1" s="230" t="str">
        <f>CONCATENATE('Základní list'!$E$3)</f>
        <v>KP a D  2. kolo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</row>
    <row r="2" spans="2:35" ht="12.75">
      <c r="B2" s="231" t="str">
        <f>CONCATENATE("Datum konání: ",'Základní list'!D4," - ",'Základní list'!F4)</f>
        <v>Datum konání: 1.9.18 - 2.9.18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</row>
    <row r="3" spans="2:14" s="43" customFormat="1" ht="18" customHeight="1">
      <c r="B3" s="228" t="s">
        <v>45</v>
      </c>
      <c r="C3" s="229" t="s">
        <v>40</v>
      </c>
      <c r="D3" s="229"/>
      <c r="E3" s="229"/>
      <c r="F3" s="229"/>
      <c r="G3" s="229"/>
      <c r="H3" s="229"/>
      <c r="I3" s="229" t="s">
        <v>41</v>
      </c>
      <c r="J3" s="229"/>
      <c r="K3" s="229"/>
      <c r="L3" s="229"/>
      <c r="M3" s="229"/>
      <c r="N3" s="229"/>
    </row>
    <row r="4" spans="2:14" s="43" customFormat="1" ht="18" customHeight="1">
      <c r="B4" s="228"/>
      <c r="C4" s="44" t="s">
        <v>30</v>
      </c>
      <c r="D4" s="44" t="s">
        <v>31</v>
      </c>
      <c r="E4" s="44" t="s">
        <v>1</v>
      </c>
      <c r="F4" s="44" t="s">
        <v>46</v>
      </c>
      <c r="G4" s="44" t="s">
        <v>51</v>
      </c>
      <c r="H4" s="45" t="s">
        <v>42</v>
      </c>
      <c r="I4" s="44" t="s">
        <v>30</v>
      </c>
      <c r="J4" s="44" t="s">
        <v>31</v>
      </c>
      <c r="K4" s="44" t="s">
        <v>1</v>
      </c>
      <c r="L4" s="44" t="s">
        <v>46</v>
      </c>
      <c r="M4" s="44" t="s">
        <v>51</v>
      </c>
      <c r="N4" s="45" t="s">
        <v>42</v>
      </c>
    </row>
    <row r="5" spans="2:14" ht="31.5" customHeight="1">
      <c r="B5" s="46">
        <v>1</v>
      </c>
      <c r="C5" s="44" t="s">
        <v>57</v>
      </c>
      <c r="D5" s="44">
        <v>1</v>
      </c>
      <c r="E5" s="47">
        <f>INDEX('1. závod'!$A:$BX,$D5+5,INDEX('Základní list'!$B:$B,MATCH($C5,'Základní list'!$A:$A,0),1))</f>
        <v>30090</v>
      </c>
      <c r="F5" s="47">
        <f>INDEX('1. závod'!$A:$BX,$D5+5,INDEX('Základní list'!$B:$B,MATCH($C5,'Základní list'!$A:$A,0),1)+1)</f>
        <v>1</v>
      </c>
      <c r="G5" s="50" t="str">
        <f>INDEX('1. závod'!$A:$BX,$D5+5,INDEX('Základní list'!$B:$B,MATCH($C5,'Základní list'!$A:$A,0),1)-2)</f>
        <v>Cajthaml Jaroslav</v>
      </c>
      <c r="H5" s="57" t="str">
        <f>INDEX('1. závod'!$A:$BX,$D5+5,INDEX('Základní list'!$B:$B,MATCH($C5,'Základní list'!$A:$A,0),1)-1)</f>
        <v>MO ČRS Česká Lípa</v>
      </c>
      <c r="I5" s="44" t="s">
        <v>57</v>
      </c>
      <c r="J5" s="44">
        <v>1</v>
      </c>
      <c r="K5" s="47">
        <f>INDEX('2. závod'!$A:$BX,$J5+5,INDEX('Základní list'!$B:$B,MATCH($I5,'Základní list'!$A:$A,0),1))</f>
        <v>15680</v>
      </c>
      <c r="L5" s="47">
        <f>INDEX('2. závod'!$A:$BX,$J5+5,INDEX('Základní list'!$B:$B,MATCH($I5,'Základní list'!$A:$A,0),1)+1)</f>
        <v>5</v>
      </c>
      <c r="M5" s="50" t="str">
        <f>INDEX('2. závod'!$A:$BX,$J5+5,INDEX('Základní list'!$B:$B,MATCH($I5,'Základní list'!$A:$A,0),1)-2)</f>
        <v>Práde Jaroslav</v>
      </c>
      <c r="N5" s="58" t="str">
        <f>INDEX('2. závod'!$A:$BX,$J5+5,INDEX('Základní list'!$B:$B,MATCH($I5,'Základní list'!$A:$A,0),1)-1)</f>
        <v>Hodkovice</v>
      </c>
    </row>
    <row r="6" spans="2:14" ht="31.5" customHeight="1">
      <c r="B6" s="46">
        <v>2</v>
      </c>
      <c r="C6" s="44" t="s">
        <v>57</v>
      </c>
      <c r="D6" s="44">
        <v>2</v>
      </c>
      <c r="E6" s="47">
        <f>INDEX('1. závod'!$A:$BX,$D6+5,INDEX('Základní list'!$B:$B,MATCH($C6,'Základní list'!$A:$A,0),1))</f>
        <v>13910</v>
      </c>
      <c r="F6" s="47">
        <f>INDEX('1. závod'!$A:$BX,$D6+5,INDEX('Základní list'!$B:$B,MATCH($C6,'Základní list'!$A:$A,0),1)+1)</f>
        <v>2</v>
      </c>
      <c r="G6" s="50" t="str">
        <f>INDEX('1. závod'!$A:$BX,$D6+5,INDEX('Základní list'!$B:$B,MATCH($C6,'Základní list'!$A:$A,0),1)-2)</f>
        <v>Böhm Aleš</v>
      </c>
      <c r="H6" s="57" t="str">
        <f>INDEX('1. závod'!$A:$BX,$D6+5,INDEX('Základní list'!$B:$B,MATCH($C6,'Základní list'!$A:$A,0),1)-1)</f>
        <v>Hodkovice</v>
      </c>
      <c r="I6" s="44" t="s">
        <v>57</v>
      </c>
      <c r="J6" s="44">
        <v>2</v>
      </c>
      <c r="K6" s="47">
        <f>INDEX('2. závod'!$A:$BX,$J6+5,INDEX('Základní list'!$B:$B,MATCH($I6,'Základní list'!$A:$A,0),1))</f>
        <v>20560</v>
      </c>
      <c r="L6" s="47">
        <f>INDEX('2. závod'!$A:$BX,$J6+5,INDEX('Základní list'!$B:$B,MATCH($I6,'Základní list'!$A:$A,0),1)+1)</f>
        <v>1</v>
      </c>
      <c r="M6" s="50" t="str">
        <f>INDEX('2. závod'!$A:$BX,$J6+5,INDEX('Základní list'!$B:$B,MATCH($I6,'Základní list'!$A:$A,0),1)-2)</f>
        <v>Čeněk Josef</v>
      </c>
      <c r="N6" s="58" t="str">
        <f>INDEX('2. závod'!$A:$BX,$J6+5,INDEX('Základní list'!$B:$B,MATCH($I6,'Základní list'!$A:$A,0),1)-1)</f>
        <v>MO ČRS Štětí ,,B''</v>
      </c>
    </row>
    <row r="7" spans="2:14" ht="31.5" customHeight="1">
      <c r="B7" s="46">
        <v>3</v>
      </c>
      <c r="C7" s="44" t="s">
        <v>57</v>
      </c>
      <c r="D7" s="44">
        <v>3</v>
      </c>
      <c r="E7" s="47">
        <f>INDEX('1. závod'!$A:$BX,$D7+5,INDEX('Základní list'!$B:$B,MATCH($C7,'Základní list'!$A:$A,0),1))</f>
        <v>7820</v>
      </c>
      <c r="F7" s="47">
        <f>INDEX('1. závod'!$A:$BX,$D7+5,INDEX('Základní list'!$B:$B,MATCH($C7,'Základní list'!$A:$A,0),1)+1)</f>
        <v>5</v>
      </c>
      <c r="G7" s="50" t="str">
        <f>INDEX('1. závod'!$A:$BX,$D7+5,INDEX('Základní list'!$B:$B,MATCH($C7,'Základní list'!$A:$A,0),1)-2)</f>
        <v>Svatek Vladimír</v>
      </c>
      <c r="H7" s="57" t="str">
        <f>INDEX('1. závod'!$A:$BX,$D7+5,INDEX('Základní list'!$B:$B,MATCH($C7,'Základní list'!$A:$A,0),1)-1)</f>
        <v>MO ČRS Louny</v>
      </c>
      <c r="I7" s="44" t="s">
        <v>57</v>
      </c>
      <c r="J7" s="44">
        <v>3</v>
      </c>
      <c r="K7" s="47">
        <f>INDEX('2. závod'!$A:$BX,$J7+5,INDEX('Základní list'!$B:$B,MATCH($I7,'Základní list'!$A:$A,0),1))</f>
        <v>18890</v>
      </c>
      <c r="L7" s="47">
        <f>INDEX('2. závod'!$A:$BX,$J7+5,INDEX('Základní list'!$B:$B,MATCH($I7,'Základní list'!$A:$A,0),1)+1)</f>
        <v>2</v>
      </c>
      <c r="M7" s="50" t="str">
        <f>INDEX('2. závod'!$A:$BX,$J7+5,INDEX('Základní list'!$B:$B,MATCH($I7,'Základní list'!$A:$A,0),1)-2)</f>
        <v>Lát Jiří</v>
      </c>
      <c r="N7" s="58" t="str">
        <f>INDEX('2. závod'!$A:$BX,$J7+5,INDEX('Základní list'!$B:$B,MATCH($I7,'Základní list'!$A:$A,0),1)-1)</f>
        <v>MO ČRS Česká Lípa</v>
      </c>
    </row>
    <row r="8" spans="2:14" ht="31.5" customHeight="1">
      <c r="B8" s="46">
        <v>4</v>
      </c>
      <c r="C8" s="44" t="s">
        <v>57</v>
      </c>
      <c r="D8" s="44">
        <v>4</v>
      </c>
      <c r="E8" s="47">
        <f>INDEX('1. závod'!$A:$BX,$D8+5,INDEX('Základní list'!$B:$B,MATCH($C8,'Základní list'!$A:$A,0),1))</f>
        <v>8980</v>
      </c>
      <c r="F8" s="47">
        <f>INDEX('1. závod'!$A:$BX,$D8+5,INDEX('Základní list'!$B:$B,MATCH($C8,'Základní list'!$A:$A,0),1)+1)</f>
        <v>4</v>
      </c>
      <c r="G8" s="50" t="str">
        <f>INDEX('1. závod'!$A:$BX,$D8+5,INDEX('Základní list'!$B:$B,MATCH($C8,'Základní list'!$A:$A,0),1)-2)</f>
        <v>Ambros Josef</v>
      </c>
      <c r="H8" s="57" t="str">
        <f>INDEX('1. závod'!$A:$BX,$D8+5,INDEX('Základní list'!$B:$B,MATCH($C8,'Základní list'!$A:$A,0),1)-1)</f>
        <v>MO ČRS Štětí ,,B''</v>
      </c>
      <c r="I8" s="44" t="s">
        <v>57</v>
      </c>
      <c r="J8" s="44">
        <v>4</v>
      </c>
      <c r="K8" s="47">
        <f>INDEX('2. závod'!$A:$BX,$J8+5,INDEX('Základní list'!$B:$B,MATCH($I8,'Základní list'!$A:$A,0),1))</f>
        <v>9130</v>
      </c>
      <c r="L8" s="47">
        <f>INDEX('2. závod'!$A:$BX,$J8+5,INDEX('Základní list'!$B:$B,MATCH($I8,'Základní list'!$A:$A,0),1)+1)</f>
        <v>6</v>
      </c>
      <c r="M8" s="50" t="str">
        <f>INDEX('2. závod'!$A:$BX,$J8+5,INDEX('Základní list'!$B:$B,MATCH($I8,'Základní list'!$A:$A,0),1)-2)</f>
        <v>Nekuda Pavel</v>
      </c>
      <c r="N8" s="58" t="str">
        <f>INDEX('2. závod'!$A:$BX,$J8+5,INDEX('Základní list'!$B:$B,MATCH($I8,'Základní list'!$A:$A,0),1)-1)</f>
        <v>DRS Liběchov</v>
      </c>
    </row>
    <row r="9" spans="2:14" ht="31.5" customHeight="1">
      <c r="B9" s="46">
        <v>5</v>
      </c>
      <c r="C9" s="44" t="s">
        <v>57</v>
      </c>
      <c r="D9" s="44">
        <v>5</v>
      </c>
      <c r="E9" s="47">
        <f>INDEX('1. závod'!$A:$BX,$D9+5,INDEX('Základní list'!$B:$B,MATCH($C9,'Základní list'!$A:$A,0),1))</f>
        <v>6380</v>
      </c>
      <c r="F9" s="47">
        <f>INDEX('1. závod'!$A:$BX,$D9+5,INDEX('Základní list'!$B:$B,MATCH($C9,'Základní list'!$A:$A,0),1)+1)</f>
        <v>6</v>
      </c>
      <c r="G9" s="50" t="str">
        <f>INDEX('1. závod'!$A:$BX,$D9+5,INDEX('Základní list'!$B:$B,MATCH($C9,'Základní list'!$A:$A,0),1)-2)</f>
        <v>Nekuda Pavel</v>
      </c>
      <c r="H9" s="57" t="str">
        <f>INDEX('1. závod'!$A:$BX,$D9+5,INDEX('Základní list'!$B:$B,MATCH($C9,'Základní list'!$A:$A,0),1)-1)</f>
        <v>DRS Liběchov</v>
      </c>
      <c r="I9" s="44" t="s">
        <v>57</v>
      </c>
      <c r="J9" s="44">
        <v>5</v>
      </c>
      <c r="K9" s="47">
        <f>INDEX('2. závod'!$A:$BX,$J9+5,INDEX('Základní list'!$B:$B,MATCH($I9,'Základní list'!$A:$A,0),1))</f>
        <v>0</v>
      </c>
      <c r="L9" s="47">
        <f>INDEX('2. závod'!$A:$BX,$J9+5,INDEX('Základní list'!$B:$B,MATCH($I9,'Základní list'!$A:$A,0),1)+1)</f>
      </c>
      <c r="M9" s="50">
        <f>INDEX('2. závod'!$A:$BX,$J9+5,INDEX('Základní list'!$B:$B,MATCH($I9,'Základní list'!$A:$A,0),1)-2)</f>
      </c>
      <c r="N9" s="58">
        <f>INDEX('2. závod'!$A:$BX,$J9+5,INDEX('Základní list'!$B:$B,MATCH($I9,'Základní list'!$A:$A,0),1)-1)</f>
      </c>
    </row>
    <row r="10" spans="1:14" ht="31.5" customHeight="1">
      <c r="A10" s="103"/>
      <c r="B10" s="46">
        <v>6</v>
      </c>
      <c r="C10" s="44" t="s">
        <v>57</v>
      </c>
      <c r="D10" s="44">
        <v>6</v>
      </c>
      <c r="E10" s="47">
        <f>INDEX('1. závod'!$A:$BX,$D10+5,INDEX('Základní list'!$B:$B,MATCH($C10,'Základní list'!$A:$A,0),1))</f>
        <v>2780</v>
      </c>
      <c r="F10" s="47">
        <f>INDEX('1. závod'!$A:$BX,$D10+5,INDEX('Základní list'!$B:$B,MATCH($C10,'Základní list'!$A:$A,0),1)+1)</f>
        <v>7</v>
      </c>
      <c r="G10" s="50" t="str">
        <f>INDEX('1. závod'!$A:$BX,$D10+5,INDEX('Základní list'!$B:$B,MATCH($C10,'Základní list'!$A:$A,0),1)-2)</f>
        <v>Svoboda Miloš</v>
      </c>
      <c r="H10" s="57" t="str">
        <f>INDEX('1. závod'!$A:$BX,$D10+5,INDEX('Základní list'!$B:$B,MATCH($C10,'Základní list'!$A:$A,0),1)-1)</f>
        <v>MIX2</v>
      </c>
      <c r="I10" s="44" t="s">
        <v>57</v>
      </c>
      <c r="J10" s="44">
        <v>6</v>
      </c>
      <c r="K10" s="47">
        <f>INDEX('2. závod'!$A:$BX,$J10+5,INDEX('Základní list'!$B:$B,MATCH($I10,'Základní list'!$A:$A,0),1))</f>
        <v>8150</v>
      </c>
      <c r="L10" s="47">
        <f>INDEX('2. závod'!$A:$BX,$J10+5,INDEX('Základní list'!$B:$B,MATCH($I10,'Základní list'!$A:$A,0),1)+1)</f>
        <v>7</v>
      </c>
      <c r="M10" s="50" t="str">
        <f>INDEX('2. závod'!$A:$BX,$J10+5,INDEX('Základní list'!$B:$B,MATCH($I10,'Základní list'!$A:$A,0),1)-2)</f>
        <v>Ing. Kresl Tomáš</v>
      </c>
      <c r="N10" s="58" t="str">
        <f>INDEX('2. závod'!$A:$BX,$J10+5,INDEX('Základní list'!$B:$B,MATCH($I10,'Základní list'!$A:$A,0),1)-1)</f>
        <v>MO ČRS Štětí ,,A''</v>
      </c>
    </row>
    <row r="11" spans="2:14" ht="31.5" customHeight="1">
      <c r="B11" s="46">
        <v>11</v>
      </c>
      <c r="C11" s="44" t="s">
        <v>58</v>
      </c>
      <c r="D11" s="44">
        <v>1</v>
      </c>
      <c r="E11" s="47">
        <f>INDEX('1. závod'!$A:$BX,$D11+5,INDEX('Základní list'!$B:$B,MATCH($C11,'Základní list'!$A:$A,0),1))</f>
        <v>8330</v>
      </c>
      <c r="F11" s="47">
        <f>INDEX('1. závod'!$A:$BX,$D11+5,INDEX('Základní list'!$B:$B,MATCH($C11,'Základní list'!$A:$A,0),1)+1)</f>
        <v>4</v>
      </c>
      <c r="G11" s="50" t="str">
        <f>INDEX('1. závod'!$A:$BX,$D11+5,INDEX('Základní list'!$B:$B,MATCH($C11,'Základní list'!$A:$A,0),1)-2)</f>
        <v>Ing. Zrůstek Martin</v>
      </c>
      <c r="H11" s="57" t="str">
        <f>INDEX('1. závod'!$A:$BX,$D11+5,INDEX('Základní list'!$B:$B,MATCH($C11,'Základní list'!$A:$A,0),1)-1)</f>
        <v>MO ČRS Česká Lípa</v>
      </c>
      <c r="I11" s="44" t="s">
        <v>58</v>
      </c>
      <c r="J11" s="44">
        <v>1</v>
      </c>
      <c r="K11" s="47">
        <f>INDEX('2. závod'!$A:$BX,$J11+5,INDEX('Základní list'!$B:$B,MATCH($I11,'Základní list'!$A:$A,0),1))</f>
        <v>26920</v>
      </c>
      <c r="L11" s="47">
        <f>INDEX('2. závod'!$A:$BX,$J11+5,INDEX('Základní list'!$B:$B,MATCH($I11,'Základní list'!$A:$A,0),1)+1)</f>
        <v>1</v>
      </c>
      <c r="M11" s="50" t="str">
        <f>INDEX('2. závod'!$A:$BX,$J11+5,INDEX('Základní list'!$B:$B,MATCH($I11,'Základní list'!$A:$A,0),1)-2)</f>
        <v>Cajthaml Jaroslav</v>
      </c>
      <c r="N11" s="58" t="str">
        <f>INDEX('2. závod'!$A:$BX,$J11+5,INDEX('Základní list'!$B:$B,MATCH($I11,'Základní list'!$A:$A,0),1)-1)</f>
        <v>MO ČRS Česká Lípa</v>
      </c>
    </row>
    <row r="12" spans="1:14" ht="31.5" customHeight="1">
      <c r="A12" s="104"/>
      <c r="B12" s="46">
        <v>17</v>
      </c>
      <c r="C12" s="44" t="s">
        <v>58</v>
      </c>
      <c r="D12" s="44">
        <v>2</v>
      </c>
      <c r="E12" s="47">
        <f>INDEX('1. závod'!$A:$BX,$D12+5,INDEX('Základní list'!$B:$B,MATCH($C12,'Základní list'!$A:$A,0),1))</f>
        <v>5200</v>
      </c>
      <c r="F12" s="47">
        <f>INDEX('1. závod'!$A:$BX,$D12+5,INDEX('Základní list'!$B:$B,MATCH($C12,'Základní list'!$A:$A,0),1)+1)</f>
        <v>6</v>
      </c>
      <c r="G12" s="50" t="str">
        <f>INDEX('1. závod'!$A:$BX,$D12+5,INDEX('Základní list'!$B:$B,MATCH($C12,'Základní list'!$A:$A,0),1)-2)</f>
        <v>Práde Jaroslav</v>
      </c>
      <c r="H12" s="57" t="str">
        <f>INDEX('1. závod'!$A:$BX,$D12+5,INDEX('Základní list'!$B:$B,MATCH($C12,'Základní list'!$A:$A,0),1)-1)</f>
        <v>Hodkovice</v>
      </c>
      <c r="I12" s="44" t="s">
        <v>58</v>
      </c>
      <c r="J12" s="44">
        <v>2</v>
      </c>
      <c r="K12" s="47">
        <f>INDEX('2. závod'!$A:$BX,$J12+5,INDEX('Základní list'!$B:$B,MATCH($I12,'Základní list'!$A:$A,0),1))</f>
        <v>14140</v>
      </c>
      <c r="L12" s="47">
        <f>INDEX('2. závod'!$A:$BX,$J12+5,INDEX('Základní list'!$B:$B,MATCH($I12,'Základní list'!$A:$A,0),1)+1)</f>
        <v>3</v>
      </c>
      <c r="M12" s="50" t="str">
        <f>INDEX('2. závod'!$A:$BX,$J12+5,INDEX('Základní list'!$B:$B,MATCH($I12,'Základní list'!$A:$A,0),1)-2)</f>
        <v>Petráček Ota</v>
      </c>
      <c r="N12" s="58" t="str">
        <f>INDEX('2. závod'!$A:$BX,$J12+5,INDEX('Základní list'!$B:$B,MATCH($I12,'Základní list'!$A:$A,0),1)-1)</f>
        <v>DRS Liběchov</v>
      </c>
    </row>
    <row r="13" spans="1:14" ht="31.5" customHeight="1">
      <c r="A13" s="104"/>
      <c r="B13" s="46">
        <v>18</v>
      </c>
      <c r="C13" s="44" t="s">
        <v>58</v>
      </c>
      <c r="D13" s="44">
        <v>3</v>
      </c>
      <c r="E13" s="47">
        <f>INDEX('1. závod'!$A:$BX,$D13+5,INDEX('Základní list'!$B:$B,MATCH($C13,'Základní list'!$A:$A,0),1))</f>
        <v>12690</v>
      </c>
      <c r="F13" s="47">
        <f>INDEX('1. závod'!$A:$BX,$D13+5,INDEX('Základní list'!$B:$B,MATCH($C13,'Základní list'!$A:$A,0),1)+1)</f>
        <v>2</v>
      </c>
      <c r="G13" s="50" t="str">
        <f>INDEX('1. závod'!$A:$BX,$D13+5,INDEX('Základní list'!$B:$B,MATCH($C13,'Základní list'!$A:$A,0),1)-2)</f>
        <v>Čeněk Josef</v>
      </c>
      <c r="H13" s="57" t="str">
        <f>INDEX('1. závod'!$A:$BX,$D13+5,INDEX('Základní list'!$B:$B,MATCH($C13,'Základní list'!$A:$A,0),1)-1)</f>
        <v>MO ČRS Štětí ,,B''</v>
      </c>
      <c r="I13" s="44" t="s">
        <v>58</v>
      </c>
      <c r="J13" s="44">
        <v>3</v>
      </c>
      <c r="K13" s="47">
        <f>INDEX('2. závod'!$A:$BX,$J13+5,INDEX('Základní list'!$B:$B,MATCH($I13,'Základní list'!$A:$A,0),1))</f>
        <v>18260</v>
      </c>
      <c r="L13" s="47">
        <f>INDEX('2. závod'!$A:$BX,$J13+5,INDEX('Základní list'!$B:$B,MATCH($I13,'Základní list'!$A:$A,0),1)+1)</f>
        <v>2</v>
      </c>
      <c r="M13" s="50" t="str">
        <f>INDEX('2. závod'!$A:$BX,$J13+5,INDEX('Základní list'!$B:$B,MATCH($I13,'Základní list'!$A:$A,0),1)-2)</f>
        <v>Kadeřábek Jaroslav</v>
      </c>
      <c r="N13" s="58" t="str">
        <f>INDEX('2. závod'!$A:$BX,$J13+5,INDEX('Základní list'!$B:$B,MATCH($I13,'Základní list'!$A:$A,0),1)-1)</f>
        <v>MO ČRS Štětí ,,A''</v>
      </c>
    </row>
    <row r="14" spans="1:14" ht="31.5" customHeight="1">
      <c r="A14" s="105"/>
      <c r="B14" s="46">
        <v>19</v>
      </c>
      <c r="C14" s="44" t="s">
        <v>58</v>
      </c>
      <c r="D14" s="44">
        <v>4</v>
      </c>
      <c r="E14" s="47">
        <f>INDEX('1. závod'!$A:$BX,$D14+5,INDEX('Základní list'!$B:$B,MATCH($C14,'Základní list'!$A:$A,0),1))</f>
        <v>3690</v>
      </c>
      <c r="F14" s="47">
        <f>INDEX('1. závod'!$A:$BX,$D14+5,INDEX('Základní list'!$B:$B,MATCH($C14,'Základní list'!$A:$A,0),1)+1)</f>
        <v>8</v>
      </c>
      <c r="G14" s="50" t="str">
        <f>INDEX('1. závod'!$A:$BX,$D14+5,INDEX('Základní list'!$B:$B,MATCH($C14,'Základní list'!$A:$A,0),1)-2)</f>
        <v>Dražan Zdeněk</v>
      </c>
      <c r="H14" s="57" t="str">
        <f>INDEX('1. závod'!$A:$BX,$D14+5,INDEX('Základní list'!$B:$B,MATCH($C14,'Základní list'!$A:$A,0),1)-1)</f>
        <v>MO ČRS Louny</v>
      </c>
      <c r="I14" s="44" t="s">
        <v>58</v>
      </c>
      <c r="J14" s="44">
        <v>4</v>
      </c>
      <c r="K14" s="47">
        <f>INDEX('2. závod'!$A:$BX,$J14+5,INDEX('Základní list'!$B:$B,MATCH($I14,'Základní list'!$A:$A,0),1))</f>
        <v>11840</v>
      </c>
      <c r="L14" s="47">
        <f>INDEX('2. závod'!$A:$BX,$J14+5,INDEX('Základní list'!$B:$B,MATCH($I14,'Základní list'!$A:$A,0),1)+1)</f>
        <v>4</v>
      </c>
      <c r="M14" s="50" t="str">
        <f>INDEX('2. závod'!$A:$BX,$J14+5,INDEX('Základní list'!$B:$B,MATCH($I14,'Základní list'!$A:$A,0),1)-2)</f>
        <v>Ambros Josef</v>
      </c>
      <c r="N14" s="58" t="str">
        <f>INDEX('2. závod'!$A:$BX,$J14+5,INDEX('Základní list'!$B:$B,MATCH($I14,'Základní list'!$A:$A,0),1)-1)</f>
        <v>MO ČRS Štětí ,,B''</v>
      </c>
    </row>
    <row r="15" spans="2:14" ht="31.5" customHeight="1">
      <c r="B15" s="46">
        <v>20</v>
      </c>
      <c r="C15" s="44" t="s">
        <v>58</v>
      </c>
      <c r="D15" s="44">
        <v>5</v>
      </c>
      <c r="E15" s="47">
        <f>INDEX('1. závod'!$A:$BX,$D15+5,INDEX('Základní list'!$B:$B,MATCH($C15,'Základní list'!$A:$A,0),1))</f>
        <v>500</v>
      </c>
      <c r="F15" s="47">
        <f>INDEX('1. závod'!$A:$BX,$D15+5,INDEX('Základní list'!$B:$B,MATCH($C15,'Základní list'!$A:$A,0),1)+1)</f>
        <v>9</v>
      </c>
      <c r="G15" s="50" t="str">
        <f>INDEX('1. závod'!$A:$BX,$D15+5,INDEX('Základní list'!$B:$B,MATCH($C15,'Základní list'!$A:$A,0),1)-2)</f>
        <v>Kulhánek Michal</v>
      </c>
      <c r="H15" s="57" t="str">
        <f>INDEX('1. závod'!$A:$BX,$D15+5,INDEX('Základní list'!$B:$B,MATCH($C15,'Základní list'!$A:$A,0),1)-1)</f>
        <v>Chrastava mix Štětí</v>
      </c>
      <c r="I15" s="44" t="s">
        <v>58</v>
      </c>
      <c r="J15" s="44">
        <v>5</v>
      </c>
      <c r="K15" s="47">
        <f>INDEX('2. závod'!$A:$BX,$J15+5,INDEX('Základní list'!$B:$B,MATCH($I15,'Základní list'!$A:$A,0),1))</f>
        <v>6460</v>
      </c>
      <c r="L15" s="47">
        <f>INDEX('2. závod'!$A:$BX,$J15+5,INDEX('Základní list'!$B:$B,MATCH($I15,'Základní list'!$A:$A,0),1)+1)</f>
        <v>6</v>
      </c>
      <c r="M15" s="50" t="str">
        <f>INDEX('2. závod'!$A:$BX,$J15+5,INDEX('Základní list'!$B:$B,MATCH($I15,'Základní list'!$A:$A,0),1)-2)</f>
        <v>Svoboda Miloš</v>
      </c>
      <c r="N15" s="58" t="str">
        <f>INDEX('2. závod'!$A:$BX,$J15+5,INDEX('Základní list'!$B:$B,MATCH($I15,'Základní list'!$A:$A,0),1)-1)</f>
        <v>MIX2</v>
      </c>
    </row>
    <row r="16" spans="2:14" ht="31.5" customHeight="1">
      <c r="B16" s="46">
        <v>21</v>
      </c>
      <c r="C16" s="44" t="s">
        <v>58</v>
      </c>
      <c r="D16" s="44">
        <v>6</v>
      </c>
      <c r="E16" s="47">
        <f>INDEX('1. závod'!$A:$BX,$D16+5,INDEX('Základní list'!$B:$B,MATCH($C16,'Základní list'!$A:$A,0),1))</f>
        <v>8540</v>
      </c>
      <c r="F16" s="47">
        <f>INDEX('1. závod'!$A:$BX,$D16+5,INDEX('Základní list'!$B:$B,MATCH($C16,'Základní list'!$A:$A,0),1)+1)</f>
        <v>3</v>
      </c>
      <c r="G16" s="50" t="str">
        <f>INDEX('1. závod'!$A:$BX,$D16+5,INDEX('Základní list'!$B:$B,MATCH($C16,'Základní list'!$A:$A,0),1)-2)</f>
        <v>Kolář Jan</v>
      </c>
      <c r="H16" s="57" t="str">
        <f>INDEX('1. závod'!$A:$BX,$D16+5,INDEX('Základní list'!$B:$B,MATCH($C16,'Základní list'!$A:$A,0),1)-1)</f>
        <v>MIX2</v>
      </c>
      <c r="I16" s="44" t="s">
        <v>58</v>
      </c>
      <c r="J16" s="44">
        <v>6</v>
      </c>
      <c r="K16" s="47">
        <f>INDEX('2. závod'!$A:$BX,$J16+5,INDEX('Základní list'!$B:$B,MATCH($I16,'Základní list'!$A:$A,0),1))</f>
        <v>0</v>
      </c>
      <c r="L16" s="47">
        <f>INDEX('2. závod'!$A:$BX,$J16+5,INDEX('Základní list'!$B:$B,MATCH($I16,'Základní list'!$A:$A,0),1)+1)</f>
      </c>
      <c r="M16" s="50">
        <f>INDEX('2. závod'!$A:$BX,$J16+5,INDEX('Základní list'!$B:$B,MATCH($I16,'Základní list'!$A:$A,0),1)-2)</f>
      </c>
      <c r="N16" s="58">
        <f>INDEX('2. závod'!$A:$BX,$J16+5,INDEX('Základní list'!$B:$B,MATCH($I16,'Základní list'!$A:$A,0),1)-1)</f>
      </c>
    </row>
    <row r="17" spans="2:14" ht="31.5" customHeight="1">
      <c r="B17" s="46">
        <v>22</v>
      </c>
      <c r="C17" s="44" t="s">
        <v>58</v>
      </c>
      <c r="D17" s="44">
        <v>7</v>
      </c>
      <c r="E17" s="47">
        <f>INDEX('1. závod'!$A:$BX,$D17+5,INDEX('Základní list'!$B:$B,MATCH($C17,'Základní list'!$A:$A,0),1))</f>
        <v>8170</v>
      </c>
      <c r="F17" s="47">
        <f>INDEX('1. závod'!$A:$BX,$D17+5,INDEX('Základní list'!$B:$B,MATCH($C17,'Základní list'!$A:$A,0),1)+1)</f>
        <v>5</v>
      </c>
      <c r="G17" s="50" t="str">
        <f>INDEX('1. závod'!$A:$BX,$D17+5,INDEX('Základní list'!$B:$B,MATCH($C17,'Základní list'!$A:$A,0),1)-2)</f>
        <v>Ing. Kresl Tomáš</v>
      </c>
      <c r="H17" s="57" t="str">
        <f>INDEX('1. závod'!$A:$BX,$D17+5,INDEX('Základní list'!$B:$B,MATCH($C17,'Základní list'!$A:$A,0),1)-1)</f>
        <v>MO ČRS Štětí ,,A''</v>
      </c>
      <c r="I17" s="44" t="s">
        <v>59</v>
      </c>
      <c r="J17" s="44">
        <v>1</v>
      </c>
      <c r="K17" s="47">
        <f>INDEX('2. závod'!$A:$BX,$J17+5,INDEX('Základní list'!$B:$B,MATCH($I17,'Základní list'!$A:$A,0),1))</f>
        <v>19270</v>
      </c>
      <c r="L17" s="47">
        <f>INDEX('2. závod'!$A:$BX,$J17+5,INDEX('Základní list'!$B:$B,MATCH($I17,'Základní list'!$A:$A,0),1)+1)</f>
        <v>1</v>
      </c>
      <c r="M17" s="50" t="str">
        <f>INDEX('2. závod'!$A:$BX,$J17+5,INDEX('Základní list'!$B:$B,MATCH($I17,'Základní list'!$A:$A,0),1)-2)</f>
        <v>Dvořák Miloslav</v>
      </c>
      <c r="N17" s="58" t="str">
        <f>INDEX('2. závod'!$A:$BX,$J17+5,INDEX('Základní list'!$B:$B,MATCH($I17,'Základní list'!$A:$A,0),1)-1)</f>
        <v>Česká Lípa - MIX</v>
      </c>
    </row>
    <row r="18" spans="2:14" ht="31.5" customHeight="1">
      <c r="B18" s="46">
        <v>26</v>
      </c>
      <c r="C18" s="44" t="s">
        <v>59</v>
      </c>
      <c r="D18" s="44">
        <v>1</v>
      </c>
      <c r="E18" s="47">
        <f>INDEX('1. závod'!$A:$BX,$D18+5,INDEX('Základní list'!$B:$B,MATCH($C18,'Základní list'!$A:$A,0),1))</f>
        <v>0</v>
      </c>
      <c r="F18" s="47">
        <f>INDEX('1. závod'!$A:$BX,$D18+5,INDEX('Základní list'!$B:$B,MATCH($C18,'Základní list'!$A:$A,0),1)+1)</f>
      </c>
      <c r="G18" s="50">
        <f>INDEX('1. závod'!$A:$BX,$D18+5,INDEX('Základní list'!$B:$B,MATCH($C18,'Základní list'!$A:$A,0),1)-2)</f>
      </c>
      <c r="H18" s="57">
        <f>INDEX('1. závod'!$A:$BX,$D18+5,INDEX('Základní list'!$B:$B,MATCH($C18,'Základní list'!$A:$A,0),1)-1)</f>
      </c>
      <c r="I18" s="44" t="s">
        <v>59</v>
      </c>
      <c r="J18" s="44">
        <v>2</v>
      </c>
      <c r="K18" s="47">
        <f>INDEX('2. závod'!$A:$BX,$J18+5,INDEX('Základní list'!$B:$B,MATCH($I18,'Základní list'!$A:$A,0),1))</f>
        <v>6570</v>
      </c>
      <c r="L18" s="47">
        <f>INDEX('2. závod'!$A:$BX,$J18+5,INDEX('Základní list'!$B:$B,MATCH($I18,'Základní list'!$A:$A,0),1)+1)</f>
        <v>4</v>
      </c>
      <c r="M18" s="50" t="str">
        <f>INDEX('2. závod'!$A:$BX,$J18+5,INDEX('Základní list'!$B:$B,MATCH($I18,'Základní list'!$A:$A,0),1)-2)</f>
        <v>Svatek Vladimír</v>
      </c>
      <c r="N18" s="58" t="str">
        <f>INDEX('2. závod'!$A:$BX,$J18+5,INDEX('Základní list'!$B:$B,MATCH($I18,'Základní list'!$A:$A,0),1)-1)</f>
        <v>MO ČRS Louny</v>
      </c>
    </row>
    <row r="19" spans="2:14" ht="31.5" customHeight="1">
      <c r="B19" s="46">
        <v>27</v>
      </c>
      <c r="C19" s="44" t="s">
        <v>59</v>
      </c>
      <c r="D19" s="44">
        <v>2</v>
      </c>
      <c r="E19" s="47">
        <f>INDEX('1. závod'!$A:$BX,$D19+5,INDEX('Základní list'!$B:$B,MATCH($C19,'Základní list'!$A:$A,0),1))</f>
        <v>2250</v>
      </c>
      <c r="F19" s="47">
        <f>INDEX('1. závod'!$A:$BX,$D19+5,INDEX('Základní list'!$B:$B,MATCH($C19,'Základní list'!$A:$A,0),1)+1)</f>
        <v>6</v>
      </c>
      <c r="G19" s="50" t="str">
        <f>INDEX('1. závod'!$A:$BX,$D19+5,INDEX('Základní list'!$B:$B,MATCH($C19,'Základní list'!$A:$A,0),1)-2)</f>
        <v>Pokorný Martin</v>
      </c>
      <c r="H19" s="57" t="str">
        <f>INDEX('1. závod'!$A:$BX,$D19+5,INDEX('Základní list'!$B:$B,MATCH($C19,'Základní list'!$A:$A,0),1)-1)</f>
        <v>MO ČRS Štětí ,,A''</v>
      </c>
      <c r="I19" s="44" t="s">
        <v>59</v>
      </c>
      <c r="J19" s="44">
        <v>3</v>
      </c>
      <c r="K19" s="47">
        <f>INDEX('2. závod'!$A:$BX,$J19+5,INDEX('Základní list'!$B:$B,MATCH($I19,'Základní list'!$A:$A,0),1))</f>
        <v>18980</v>
      </c>
      <c r="L19" s="47">
        <f>INDEX('2. závod'!$A:$BX,$J19+5,INDEX('Základní list'!$B:$B,MATCH($I19,'Základní list'!$A:$A,0),1)+1)</f>
        <v>2</v>
      </c>
      <c r="M19" s="50" t="str">
        <f>INDEX('2. závod'!$A:$BX,$J19+5,INDEX('Základní list'!$B:$B,MATCH($I19,'Základní list'!$A:$A,0),1)-2)</f>
        <v>Ing. Zrůstek Martin</v>
      </c>
      <c r="N19" s="58" t="str">
        <f>INDEX('2. závod'!$A:$BX,$J19+5,INDEX('Základní list'!$B:$B,MATCH($I19,'Základní list'!$A:$A,0),1)-1)</f>
        <v>MO ČRS Česká Lípa</v>
      </c>
    </row>
    <row r="20" spans="2:14" ht="31.5" customHeight="1">
      <c r="B20" s="46">
        <v>28</v>
      </c>
      <c r="C20" s="44" t="s">
        <v>59</v>
      </c>
      <c r="D20" s="44">
        <v>3</v>
      </c>
      <c r="E20" s="47">
        <f>INDEX('1. závod'!$A:$BX,$D20+5,INDEX('Základní list'!$B:$B,MATCH($C20,'Základní list'!$A:$A,0),1))</f>
        <v>0</v>
      </c>
      <c r="F20" s="47">
        <f>INDEX('1. závod'!$A:$BX,$D20+5,INDEX('Základní list'!$B:$B,MATCH($C20,'Základní list'!$A:$A,0),1)+1)</f>
      </c>
      <c r="G20" s="50">
        <f>INDEX('1. závod'!$A:$BX,$D20+5,INDEX('Základní list'!$B:$B,MATCH($C20,'Základní list'!$A:$A,0),1)-2)</f>
      </c>
      <c r="H20" s="57">
        <f>INDEX('1. závod'!$A:$BX,$D20+5,INDEX('Základní list'!$B:$B,MATCH($C20,'Základní list'!$A:$A,0),1)-1)</f>
      </c>
      <c r="I20" s="44" t="s">
        <v>59</v>
      </c>
      <c r="J20" s="44">
        <v>4</v>
      </c>
      <c r="K20" s="47">
        <f>INDEX('2. závod'!$A:$BX,$J20+5,INDEX('Základní list'!$B:$B,MATCH($I20,'Základní list'!$A:$A,0),1))</f>
        <v>310</v>
      </c>
      <c r="L20" s="47">
        <f>INDEX('2. závod'!$A:$BX,$J20+5,INDEX('Základní list'!$B:$B,MATCH($I20,'Základní list'!$A:$A,0),1)+1)</f>
        <v>9</v>
      </c>
      <c r="M20" s="50" t="str">
        <f>INDEX('2. závod'!$A:$BX,$J20+5,INDEX('Základní list'!$B:$B,MATCH($I20,'Základní list'!$A:$A,0),1)-2)</f>
        <v>Kulhánek Michal</v>
      </c>
      <c r="N20" s="58" t="str">
        <f>INDEX('2. závod'!$A:$BX,$J20+5,INDEX('Základní list'!$B:$B,MATCH($I20,'Základní list'!$A:$A,0),1)-1)</f>
        <v>Chrastava mix Štětí</v>
      </c>
    </row>
    <row r="21" spans="2:14" ht="31.5" customHeight="1">
      <c r="B21" s="46">
        <v>29</v>
      </c>
      <c r="C21" s="44" t="s">
        <v>59</v>
      </c>
      <c r="D21" s="44">
        <v>4</v>
      </c>
      <c r="E21" s="47">
        <f>INDEX('1. závod'!$A:$BX,$D21+5,INDEX('Základní list'!$B:$B,MATCH($C21,'Základní list'!$A:$A,0),1))</f>
        <v>3280</v>
      </c>
      <c r="F21" s="47">
        <f>INDEX('1. závod'!$A:$BX,$D21+5,INDEX('Základní list'!$B:$B,MATCH($C21,'Základní list'!$A:$A,0),1)+1)</f>
        <v>4</v>
      </c>
      <c r="G21" s="50" t="str">
        <f>INDEX('1. závod'!$A:$BX,$D21+5,INDEX('Základní list'!$B:$B,MATCH($C21,'Základní list'!$A:$A,0),1)-2)</f>
        <v>Frič Petr</v>
      </c>
      <c r="H21" s="57" t="str">
        <f>INDEX('1. závod'!$A:$BX,$D21+5,INDEX('Základní list'!$B:$B,MATCH($C21,'Základní list'!$A:$A,0),1)-1)</f>
        <v>DRS Liběchov</v>
      </c>
      <c r="I21" s="44" t="s">
        <v>59</v>
      </c>
      <c r="J21" s="44">
        <v>5</v>
      </c>
      <c r="K21" s="47">
        <f>INDEX('2. závod'!$A:$BX,$J21+5,INDEX('Základní list'!$B:$B,MATCH($I21,'Základní list'!$A:$A,0),1))</f>
        <v>5500</v>
      </c>
      <c r="L21" s="47">
        <f>INDEX('2. závod'!$A:$BX,$J21+5,INDEX('Základní list'!$B:$B,MATCH($I21,'Základní list'!$A:$A,0),1)+1)</f>
        <v>6</v>
      </c>
      <c r="M21" s="50" t="str">
        <f>INDEX('2. závod'!$A:$BX,$J21+5,INDEX('Základní list'!$B:$B,MATCH($I21,'Základní list'!$A:$A,0),1)-2)</f>
        <v>Frič Petr</v>
      </c>
      <c r="N21" s="58" t="str">
        <f>INDEX('2. závod'!$A:$BX,$J21+5,INDEX('Základní list'!$B:$B,MATCH($I21,'Základní list'!$A:$A,0),1)-1)</f>
        <v>DRS Liběchov</v>
      </c>
    </row>
    <row r="22" spans="2:14" ht="31.5" customHeight="1">
      <c r="B22" s="46">
        <v>33</v>
      </c>
      <c r="C22" s="44" t="s">
        <v>59</v>
      </c>
      <c r="D22" s="44">
        <v>5</v>
      </c>
      <c r="E22" s="47">
        <f>INDEX('1. závod'!$A:$BX,$D22+5,INDEX('Základní list'!$B:$B,MATCH($C22,'Základní list'!$A:$A,0),1))</f>
        <v>1930</v>
      </c>
      <c r="F22" s="47">
        <f>INDEX('1. závod'!$A:$BX,$D22+5,INDEX('Základní list'!$B:$B,MATCH($C22,'Základní list'!$A:$A,0),1)+1)</f>
        <v>7</v>
      </c>
      <c r="G22" s="50" t="str">
        <f>INDEX('1. závod'!$A:$BX,$D22+5,INDEX('Základní list'!$B:$B,MATCH($C22,'Základní list'!$A:$A,0),1)-2)</f>
        <v>Richterová Tereza</v>
      </c>
      <c r="H22" s="57" t="str">
        <f>INDEX('1. závod'!$A:$BX,$D22+5,INDEX('Základní list'!$B:$B,MATCH($C22,'Základní list'!$A:$A,0),1)-1)</f>
        <v>Chrastava mix Štětí</v>
      </c>
      <c r="I22" s="44" t="s">
        <v>59</v>
      </c>
      <c r="J22" s="44">
        <v>6</v>
      </c>
      <c r="K22" s="47">
        <f>INDEX('2. závod'!$A:$BX,$J22+5,INDEX('Základní list'!$B:$B,MATCH($I22,'Základní list'!$A:$A,0),1))</f>
        <v>5570</v>
      </c>
      <c r="L22" s="47">
        <f>INDEX('2. závod'!$A:$BX,$J22+5,INDEX('Základní list'!$B:$B,MATCH($I22,'Základní list'!$A:$A,0),1)+1)</f>
        <v>5</v>
      </c>
      <c r="M22" s="50" t="str">
        <f>INDEX('2. závod'!$A:$BX,$J22+5,INDEX('Základní list'!$B:$B,MATCH($I22,'Základní list'!$A:$A,0),1)-2)</f>
        <v>Sita Bohuslav</v>
      </c>
      <c r="N22" s="58" t="str">
        <f>INDEX('2. závod'!$A:$BX,$J22+5,INDEX('Základní list'!$B:$B,MATCH($I22,'Základní list'!$A:$A,0),1)-1)</f>
        <v>MIX2</v>
      </c>
    </row>
    <row r="23" spans="1:14" ht="31.5" customHeight="1">
      <c r="A23" s="105"/>
      <c r="B23" s="46">
        <v>34</v>
      </c>
      <c r="C23" s="44" t="s">
        <v>59</v>
      </c>
      <c r="D23" s="44">
        <v>6</v>
      </c>
      <c r="E23" s="47">
        <f>INDEX('1. závod'!$A:$BX,$D23+5,INDEX('Základní list'!$B:$B,MATCH($C23,'Základní list'!$A:$A,0),1))</f>
        <v>14420</v>
      </c>
      <c r="F23" s="47">
        <f>INDEX('1. závod'!$A:$BX,$D23+5,INDEX('Základní list'!$B:$B,MATCH($C23,'Základní list'!$A:$A,0),1)+1)</f>
        <v>2</v>
      </c>
      <c r="G23" s="50" t="str">
        <f>INDEX('1. závod'!$A:$BX,$D23+5,INDEX('Základní list'!$B:$B,MATCH($C23,'Základní list'!$A:$A,0),1)-2)</f>
        <v>Lát Jiří</v>
      </c>
      <c r="H23" s="57" t="str">
        <f>INDEX('1. závod'!$A:$BX,$D23+5,INDEX('Základní list'!$B:$B,MATCH($C23,'Základní list'!$A:$A,0),1)-1)</f>
        <v>MO ČRS Česká Lípa</v>
      </c>
      <c r="I23" s="44"/>
      <c r="J23" s="44"/>
      <c r="K23" s="47"/>
      <c r="L23" s="47"/>
      <c r="M23" s="50"/>
      <c r="N23" s="58"/>
    </row>
    <row r="24" spans="2:14" ht="31.5" customHeight="1" hidden="1">
      <c r="B24" s="46">
        <v>49</v>
      </c>
      <c r="C24" s="44" t="s">
        <v>60</v>
      </c>
      <c r="D24" s="44">
        <v>1</v>
      </c>
      <c r="E24" s="47">
        <f>INDEX('1. závod'!$A:$BX,$D24+5,INDEX('Základní list'!$B:$B,MATCH($C24,'Základní list'!$A:$A,0),1))</f>
        <v>0</v>
      </c>
      <c r="F24" s="47">
        <f>INDEX('1. závod'!$A:$BX,$D24+5,INDEX('Základní list'!$B:$B,MATCH($C24,'Základní list'!$A:$A,0),1)+1)</f>
      </c>
      <c r="G24" s="50">
        <f>INDEX('1. závod'!$A:$BX,$D24+5,INDEX('Základní list'!$B:$B,MATCH($C24,'Základní list'!$A:$A,0),1)-2)</f>
      </c>
      <c r="H24" s="57">
        <f>INDEX('1. závod'!$A:$BX,$D24+5,INDEX('Základní list'!$B:$B,MATCH($C24,'Základní list'!$A:$A,0),1)-1)</f>
      </c>
      <c r="I24" s="44" t="s">
        <v>60</v>
      </c>
      <c r="J24" s="44">
        <v>1</v>
      </c>
      <c r="K24" s="47">
        <f>INDEX('2. závod'!$A:$BX,$J24+5,INDEX('Základní list'!$B:$B,MATCH($I24,'Základní list'!$A:$A,0),1))</f>
        <v>0</v>
      </c>
      <c r="L24" s="47">
        <f>INDEX('2. závod'!$A:$BX,$J24+5,INDEX('Základní list'!$B:$B,MATCH($I24,'Základní list'!$A:$A,0),1)+1)</f>
      </c>
      <c r="M24" s="50">
        <f>INDEX('2. závod'!$A:$BX,$J24+5,INDEX('Základní list'!$B:$B,MATCH($I24,'Základní list'!$A:$A,0),1)-2)</f>
      </c>
      <c r="N24" s="58">
        <f>INDEX('2. závod'!$A:$BX,$J24+5,INDEX('Základní list'!$B:$B,MATCH($I24,'Základní list'!$A:$A,0),1)-1)</f>
      </c>
    </row>
    <row r="25" spans="2:14" ht="31.5" customHeight="1" hidden="1">
      <c r="B25" s="46">
        <v>50</v>
      </c>
      <c r="C25" s="44" t="s">
        <v>60</v>
      </c>
      <c r="D25" s="44">
        <v>2</v>
      </c>
      <c r="E25" s="47">
        <f>INDEX('1. závod'!$A:$BX,$D25+5,INDEX('Základní list'!$B:$B,MATCH($C25,'Základní list'!$A:$A,0),1))</f>
        <v>0</v>
      </c>
      <c r="F25" s="47">
        <f>INDEX('1. závod'!$A:$BX,$D25+5,INDEX('Základní list'!$B:$B,MATCH($C25,'Základní list'!$A:$A,0),1)+1)</f>
      </c>
      <c r="G25" s="50">
        <f>INDEX('1. závod'!$A:$BX,$D25+5,INDEX('Základní list'!$B:$B,MATCH($C25,'Základní list'!$A:$A,0),1)-2)</f>
      </c>
      <c r="H25" s="57">
        <f>INDEX('1. závod'!$A:$BX,$D25+5,INDEX('Základní list'!$B:$B,MATCH($C25,'Základní list'!$A:$A,0),1)-1)</f>
      </c>
      <c r="I25" s="44" t="s">
        <v>60</v>
      </c>
      <c r="J25" s="44">
        <v>2</v>
      </c>
      <c r="K25" s="47">
        <f>INDEX('2. závod'!$A:$BX,$J25+5,INDEX('Základní list'!$B:$B,MATCH($I25,'Základní list'!$A:$A,0),1))</f>
        <v>0</v>
      </c>
      <c r="L25" s="47">
        <f>INDEX('2. závod'!$A:$BX,$J25+5,INDEX('Základní list'!$B:$B,MATCH($I25,'Základní list'!$A:$A,0),1)+1)</f>
      </c>
      <c r="M25" s="50">
        <f>INDEX('2. závod'!$A:$BX,$J25+5,INDEX('Základní list'!$B:$B,MATCH($I25,'Základní list'!$A:$A,0),1)-2)</f>
      </c>
      <c r="N25" s="58">
        <f>INDEX('2. závod'!$A:$BX,$J25+5,INDEX('Základní list'!$B:$B,MATCH($I25,'Základní list'!$A:$A,0),1)-1)</f>
      </c>
    </row>
    <row r="26" spans="2:14" ht="31.5" customHeight="1" hidden="1">
      <c r="B26" s="46">
        <v>51</v>
      </c>
      <c r="C26" s="44" t="s">
        <v>60</v>
      </c>
      <c r="D26" s="44">
        <v>3</v>
      </c>
      <c r="E26" s="47">
        <f>INDEX('1. závod'!$A:$BX,$D26+5,INDEX('Základní list'!$B:$B,MATCH($C26,'Základní list'!$A:$A,0),1))</f>
        <v>0</v>
      </c>
      <c r="F26" s="47">
        <f>INDEX('1. závod'!$A:$BX,$D26+5,INDEX('Základní list'!$B:$B,MATCH($C26,'Základní list'!$A:$A,0),1)+1)</f>
      </c>
      <c r="G26" s="50">
        <f>INDEX('1. závod'!$A:$BX,$D26+5,INDEX('Základní list'!$B:$B,MATCH($C26,'Základní list'!$A:$A,0),1)-2)</f>
      </c>
      <c r="H26" s="57">
        <f>INDEX('1. závod'!$A:$BX,$D26+5,INDEX('Základní list'!$B:$B,MATCH($C26,'Základní list'!$A:$A,0),1)-1)</f>
      </c>
      <c r="I26" s="44" t="s">
        <v>60</v>
      </c>
      <c r="J26" s="44">
        <v>3</v>
      </c>
      <c r="K26" s="47">
        <f>INDEX('2. závod'!$A:$BX,$J26+5,INDEX('Základní list'!$B:$B,MATCH($I26,'Základní list'!$A:$A,0),1))</f>
        <v>0</v>
      </c>
      <c r="L26" s="47">
        <f>INDEX('2. závod'!$A:$BX,$J26+5,INDEX('Základní list'!$B:$B,MATCH($I26,'Základní list'!$A:$A,0),1)+1)</f>
      </c>
      <c r="M26" s="50">
        <f>INDEX('2. závod'!$A:$BX,$J26+5,INDEX('Základní list'!$B:$B,MATCH($I26,'Základní list'!$A:$A,0),1)-2)</f>
      </c>
      <c r="N26" s="58">
        <f>INDEX('2. závod'!$A:$BX,$J26+5,INDEX('Základní list'!$B:$B,MATCH($I26,'Základní list'!$A:$A,0),1)-1)</f>
      </c>
    </row>
    <row r="27" spans="2:14" ht="31.5" customHeight="1" hidden="1">
      <c r="B27" s="46">
        <v>52</v>
      </c>
      <c r="C27" s="44" t="s">
        <v>60</v>
      </c>
      <c r="D27" s="44">
        <v>4</v>
      </c>
      <c r="E27" s="47">
        <f>INDEX('1. závod'!$A:$BX,$D27+5,INDEX('Základní list'!$B:$B,MATCH($C27,'Základní list'!$A:$A,0),1))</f>
        <v>0</v>
      </c>
      <c r="F27" s="47">
        <f>INDEX('1. závod'!$A:$BX,$D27+5,INDEX('Základní list'!$B:$B,MATCH($C27,'Základní list'!$A:$A,0),1)+1)</f>
      </c>
      <c r="G27" s="50">
        <f>INDEX('1. závod'!$A:$BX,$D27+5,INDEX('Základní list'!$B:$B,MATCH($C27,'Základní list'!$A:$A,0),1)-2)</f>
      </c>
      <c r="H27" s="57">
        <f>INDEX('1. závod'!$A:$BX,$D27+5,INDEX('Základní list'!$B:$B,MATCH($C27,'Základní list'!$A:$A,0),1)-1)</f>
      </c>
      <c r="I27" s="44" t="s">
        <v>60</v>
      </c>
      <c r="J27" s="44">
        <v>4</v>
      </c>
      <c r="K27" s="47">
        <f>INDEX('2. závod'!$A:$BX,$J27+5,INDEX('Základní list'!$B:$B,MATCH($I27,'Základní list'!$A:$A,0),1))</f>
        <v>0</v>
      </c>
      <c r="L27" s="47">
        <f>INDEX('2. závod'!$A:$BX,$J27+5,INDEX('Základní list'!$B:$B,MATCH($I27,'Základní list'!$A:$A,0),1)+1)</f>
      </c>
      <c r="M27" s="50">
        <f>INDEX('2. závod'!$A:$BX,$J27+5,INDEX('Základní list'!$B:$B,MATCH($I27,'Základní list'!$A:$A,0),1)-2)</f>
      </c>
      <c r="N27" s="58">
        <f>INDEX('2. závod'!$A:$BX,$J27+5,INDEX('Základní list'!$B:$B,MATCH($I27,'Základní list'!$A:$A,0),1)-1)</f>
      </c>
    </row>
    <row r="28" spans="2:14" ht="31.5" customHeight="1" hidden="1">
      <c r="B28" s="46">
        <v>53</v>
      </c>
      <c r="C28" s="44" t="s">
        <v>60</v>
      </c>
      <c r="D28" s="44">
        <v>5</v>
      </c>
      <c r="E28" s="47">
        <f>INDEX('1. závod'!$A:$BX,$D28+5,INDEX('Základní list'!$B:$B,MATCH($C28,'Základní list'!$A:$A,0),1))</f>
        <v>0</v>
      </c>
      <c r="F28" s="47">
        <f>INDEX('1. závod'!$A:$BX,$D28+5,INDEX('Základní list'!$B:$B,MATCH($C28,'Základní list'!$A:$A,0),1)+1)</f>
      </c>
      <c r="G28" s="50">
        <f>INDEX('1. závod'!$A:$BX,$D28+5,INDEX('Základní list'!$B:$B,MATCH($C28,'Základní list'!$A:$A,0),1)-2)</f>
      </c>
      <c r="H28" s="57">
        <f>INDEX('1. závod'!$A:$BX,$D28+5,INDEX('Základní list'!$B:$B,MATCH($C28,'Základní list'!$A:$A,0),1)-1)</f>
      </c>
      <c r="I28" s="44" t="s">
        <v>60</v>
      </c>
      <c r="J28" s="44">
        <v>5</v>
      </c>
      <c r="K28" s="47">
        <f>INDEX('2. závod'!$A:$BX,$J28+5,INDEX('Základní list'!$B:$B,MATCH($I28,'Základní list'!$A:$A,0),1))</f>
        <v>0</v>
      </c>
      <c r="L28" s="47">
        <f>INDEX('2. závod'!$A:$BX,$J28+5,INDEX('Základní list'!$B:$B,MATCH($I28,'Základní list'!$A:$A,0),1)+1)</f>
      </c>
      <c r="M28" s="50">
        <f>INDEX('2. závod'!$A:$BX,$J28+5,INDEX('Základní list'!$B:$B,MATCH($I28,'Základní list'!$A:$A,0),1)-2)</f>
      </c>
      <c r="N28" s="58">
        <f>INDEX('2. závod'!$A:$BX,$J28+5,INDEX('Základní list'!$B:$B,MATCH($I28,'Základní list'!$A:$A,0),1)-1)</f>
      </c>
    </row>
    <row r="29" spans="2:14" ht="31.5" customHeight="1" hidden="1">
      <c r="B29" s="46">
        <v>54</v>
      </c>
      <c r="C29" s="44" t="s">
        <v>60</v>
      </c>
      <c r="D29" s="44">
        <v>6</v>
      </c>
      <c r="E29" s="47">
        <f>INDEX('1. závod'!$A:$BX,$D29+5,INDEX('Základní list'!$B:$B,MATCH($C29,'Základní list'!$A:$A,0),1))</f>
        <v>0</v>
      </c>
      <c r="F29" s="47">
        <f>INDEX('1. závod'!$A:$BX,$D29+5,INDEX('Základní list'!$B:$B,MATCH($C29,'Základní list'!$A:$A,0),1)+1)</f>
      </c>
      <c r="G29" s="50">
        <f>INDEX('1. závod'!$A:$BX,$D29+5,INDEX('Základní list'!$B:$B,MATCH($C29,'Základní list'!$A:$A,0),1)-2)</f>
      </c>
      <c r="H29" s="57">
        <f>INDEX('1. závod'!$A:$BX,$D29+5,INDEX('Základní list'!$B:$B,MATCH($C29,'Základní list'!$A:$A,0),1)-1)</f>
      </c>
      <c r="I29" s="44" t="s">
        <v>60</v>
      </c>
      <c r="J29" s="44">
        <v>6</v>
      </c>
      <c r="K29" s="47">
        <f>INDEX('2. závod'!$A:$BX,$J29+5,INDEX('Základní list'!$B:$B,MATCH($I29,'Základní list'!$A:$A,0),1))</f>
        <v>0</v>
      </c>
      <c r="L29" s="47">
        <f>INDEX('2. závod'!$A:$BX,$J29+5,INDEX('Základní list'!$B:$B,MATCH($I29,'Základní list'!$A:$A,0),1)+1)</f>
      </c>
      <c r="M29" s="50">
        <f>INDEX('2. závod'!$A:$BX,$J29+5,INDEX('Základní list'!$B:$B,MATCH($I29,'Základní list'!$A:$A,0),1)-2)</f>
      </c>
      <c r="N29" s="58">
        <f>INDEX('2. závod'!$A:$BX,$J29+5,INDEX('Základní list'!$B:$B,MATCH($I29,'Základní list'!$A:$A,0),1)-1)</f>
      </c>
    </row>
    <row r="30" spans="2:14" ht="31.5" customHeight="1" hidden="1">
      <c r="B30" s="46">
        <v>55</v>
      </c>
      <c r="C30" s="44" t="s">
        <v>60</v>
      </c>
      <c r="D30" s="44">
        <v>7</v>
      </c>
      <c r="E30" s="47">
        <f>INDEX('1. závod'!$A:$BX,$D30+5,INDEX('Základní list'!$B:$B,MATCH($C30,'Základní list'!$A:$A,0),1))</f>
        <v>0</v>
      </c>
      <c r="F30" s="47">
        <f>INDEX('1. závod'!$A:$BX,$D30+5,INDEX('Základní list'!$B:$B,MATCH($C30,'Základní list'!$A:$A,0),1)+1)</f>
      </c>
      <c r="G30" s="50">
        <f>INDEX('1. závod'!$A:$BX,$D30+5,INDEX('Základní list'!$B:$B,MATCH($C30,'Základní list'!$A:$A,0),1)-2)</f>
      </c>
      <c r="H30" s="57">
        <f>INDEX('1. závod'!$A:$BX,$D30+5,INDEX('Základní list'!$B:$B,MATCH($C30,'Základní list'!$A:$A,0),1)-1)</f>
      </c>
      <c r="I30" s="44" t="s">
        <v>60</v>
      </c>
      <c r="J30" s="44">
        <v>7</v>
      </c>
      <c r="K30" s="47">
        <f>INDEX('2. závod'!$A:$BX,$J30+5,INDEX('Základní list'!$B:$B,MATCH($I30,'Základní list'!$A:$A,0),1))</f>
        <v>0</v>
      </c>
      <c r="L30" s="47">
        <f>INDEX('2. závod'!$A:$BX,$J30+5,INDEX('Základní list'!$B:$B,MATCH($I30,'Základní list'!$A:$A,0),1)+1)</f>
      </c>
      <c r="M30" s="50">
        <f>INDEX('2. závod'!$A:$BX,$J30+5,INDEX('Základní list'!$B:$B,MATCH($I30,'Základní list'!$A:$A,0),1)-2)</f>
      </c>
      <c r="N30" s="58">
        <f>INDEX('2. závod'!$A:$BX,$J30+5,INDEX('Základní list'!$B:$B,MATCH($I30,'Základní list'!$A:$A,0),1)-1)</f>
      </c>
    </row>
    <row r="31" spans="2:14" ht="31.5" customHeight="1" hidden="1">
      <c r="B31" s="46">
        <v>56</v>
      </c>
      <c r="C31" s="44" t="s">
        <v>60</v>
      </c>
      <c r="D31" s="44">
        <v>8</v>
      </c>
      <c r="E31" s="47">
        <f>INDEX('1. závod'!$A:$BX,$D31+5,INDEX('Základní list'!$B:$B,MATCH($C31,'Základní list'!$A:$A,0),1))</f>
        <v>0</v>
      </c>
      <c r="F31" s="47">
        <f>INDEX('1. závod'!$A:$BX,$D31+5,INDEX('Základní list'!$B:$B,MATCH($C31,'Základní list'!$A:$A,0),1)+1)</f>
      </c>
      <c r="G31" s="50">
        <f>INDEX('1. závod'!$A:$BX,$D31+5,INDEX('Základní list'!$B:$B,MATCH($C31,'Základní list'!$A:$A,0),1)-2)</f>
      </c>
      <c r="H31" s="57">
        <f>INDEX('1. závod'!$A:$BX,$D31+5,INDEX('Základní list'!$B:$B,MATCH($C31,'Základní list'!$A:$A,0),1)-1)</f>
      </c>
      <c r="I31" s="44" t="s">
        <v>60</v>
      </c>
      <c r="J31" s="44">
        <v>8</v>
      </c>
      <c r="K31" s="47">
        <f>INDEX('2. závod'!$A:$BX,$J31+5,INDEX('Základní list'!$B:$B,MATCH($I31,'Základní list'!$A:$A,0),1))</f>
        <v>0</v>
      </c>
      <c r="L31" s="47">
        <f>INDEX('2. závod'!$A:$BX,$J31+5,INDEX('Základní list'!$B:$B,MATCH($I31,'Základní list'!$A:$A,0),1)+1)</f>
      </c>
      <c r="M31" s="50">
        <f>INDEX('2. závod'!$A:$BX,$J31+5,INDEX('Základní list'!$B:$B,MATCH($I31,'Základní list'!$A:$A,0),1)-2)</f>
      </c>
      <c r="N31" s="58">
        <f>INDEX('2. závod'!$A:$BX,$J31+5,INDEX('Základní list'!$B:$B,MATCH($I31,'Základní list'!$A:$A,0),1)-1)</f>
      </c>
    </row>
    <row r="32" spans="2:14" ht="31.5" customHeight="1" hidden="1">
      <c r="B32" s="46">
        <v>57</v>
      </c>
      <c r="C32" s="44" t="s">
        <v>60</v>
      </c>
      <c r="D32" s="44">
        <v>9</v>
      </c>
      <c r="E32" s="47">
        <f>INDEX('1. závod'!$A:$BX,$D32+5,INDEX('Základní list'!$B:$B,MATCH($C32,'Základní list'!$A:$A,0),1))</f>
        <v>0</v>
      </c>
      <c r="F32" s="47">
        <f>INDEX('1. závod'!$A:$BX,$D32+5,INDEX('Základní list'!$B:$B,MATCH($C32,'Základní list'!$A:$A,0),1)+1)</f>
      </c>
      <c r="G32" s="50">
        <f>INDEX('1. závod'!$A:$BX,$D32+5,INDEX('Základní list'!$B:$B,MATCH($C32,'Základní list'!$A:$A,0),1)-2)</f>
      </c>
      <c r="H32" s="57">
        <f>INDEX('1. závod'!$A:$BX,$D32+5,INDEX('Základní list'!$B:$B,MATCH($C32,'Základní list'!$A:$A,0),1)-1)</f>
      </c>
      <c r="I32" s="44" t="s">
        <v>60</v>
      </c>
      <c r="J32" s="44">
        <v>9</v>
      </c>
      <c r="K32" s="47">
        <f>INDEX('2. závod'!$A:$BX,$J32+5,INDEX('Základní list'!$B:$B,MATCH($I32,'Základní list'!$A:$A,0),1))</f>
        <v>0</v>
      </c>
      <c r="L32" s="47">
        <f>INDEX('2. závod'!$A:$BX,$J32+5,INDEX('Základní list'!$B:$B,MATCH($I32,'Základní list'!$A:$A,0),1)+1)</f>
      </c>
      <c r="M32" s="50">
        <f>INDEX('2. závod'!$A:$BX,$J32+5,INDEX('Základní list'!$B:$B,MATCH($I32,'Základní list'!$A:$A,0),1)-2)</f>
      </c>
      <c r="N32" s="58">
        <f>INDEX('2. závod'!$A:$BX,$J32+5,INDEX('Základní list'!$B:$B,MATCH($I32,'Základní list'!$A:$A,0),1)-1)</f>
      </c>
    </row>
    <row r="33" spans="2:14" ht="31.5" customHeight="1" hidden="1">
      <c r="B33" s="46">
        <v>58</v>
      </c>
      <c r="C33" s="44" t="s">
        <v>60</v>
      </c>
      <c r="D33" s="44">
        <v>10</v>
      </c>
      <c r="E33" s="47">
        <f>INDEX('1. závod'!$A:$BX,$D33+5,INDEX('Základní list'!$B:$B,MATCH($C33,'Základní list'!$A:$A,0),1))</f>
        <v>0</v>
      </c>
      <c r="F33" s="47">
        <f>INDEX('1. závod'!$A:$BX,$D33+5,INDEX('Základní list'!$B:$B,MATCH($C33,'Základní list'!$A:$A,0),1)+1)</f>
      </c>
      <c r="G33" s="50">
        <f>INDEX('1. závod'!$A:$BX,$D33+5,INDEX('Základní list'!$B:$B,MATCH($C33,'Základní list'!$A:$A,0),1)-2)</f>
      </c>
      <c r="H33" s="57">
        <f>INDEX('1. závod'!$A:$BX,$D33+5,INDEX('Základní list'!$B:$B,MATCH($C33,'Základní list'!$A:$A,0),1)-1)</f>
      </c>
      <c r="I33" s="44" t="s">
        <v>60</v>
      </c>
      <c r="J33" s="44">
        <v>10</v>
      </c>
      <c r="K33" s="47">
        <f>INDEX('2. závod'!$A:$BX,$J33+5,INDEX('Základní list'!$B:$B,MATCH($I33,'Základní list'!$A:$A,0),1))</f>
        <v>0</v>
      </c>
      <c r="L33" s="47">
        <f>INDEX('2. závod'!$A:$BX,$J33+5,INDEX('Základní list'!$B:$B,MATCH($I33,'Základní list'!$A:$A,0),1)+1)</f>
      </c>
      <c r="M33" s="50">
        <f>INDEX('2. závod'!$A:$BX,$J33+5,INDEX('Základní list'!$B:$B,MATCH($I33,'Základní list'!$A:$A,0),1)-2)</f>
      </c>
      <c r="N33" s="58">
        <f>INDEX('2. závod'!$A:$BX,$J33+5,INDEX('Základní list'!$B:$B,MATCH($I33,'Základní list'!$A:$A,0),1)-1)</f>
      </c>
    </row>
    <row r="34" spans="2:14" ht="31.5" customHeight="1" hidden="1">
      <c r="B34" s="46">
        <v>59</v>
      </c>
      <c r="C34" s="44" t="s">
        <v>60</v>
      </c>
      <c r="D34" s="44">
        <v>11</v>
      </c>
      <c r="E34" s="47">
        <f>INDEX('1. závod'!$A:$BX,$D34+5,INDEX('Základní list'!$B:$B,MATCH($C34,'Základní list'!$A:$A,0),1))</f>
        <v>0</v>
      </c>
      <c r="F34" s="47">
        <f>INDEX('1. závod'!$A:$BX,$D34+5,INDEX('Základní list'!$B:$B,MATCH($C34,'Základní list'!$A:$A,0),1)+1)</f>
      </c>
      <c r="G34" s="50">
        <f>INDEX('1. závod'!$A:$BX,$D34+5,INDEX('Základní list'!$B:$B,MATCH($C34,'Základní list'!$A:$A,0),1)-2)</f>
      </c>
      <c r="H34" s="57">
        <f>INDEX('1. závod'!$A:$BX,$D34+5,INDEX('Základní list'!$B:$B,MATCH($C34,'Základní list'!$A:$A,0),1)-1)</f>
      </c>
      <c r="I34" s="44" t="s">
        <v>60</v>
      </c>
      <c r="J34" s="44">
        <v>11</v>
      </c>
      <c r="K34" s="47">
        <f>INDEX('2. závod'!$A:$BX,$J34+5,INDEX('Základní list'!$B:$B,MATCH($I34,'Základní list'!$A:$A,0),1))</f>
        <v>0</v>
      </c>
      <c r="L34" s="47">
        <f>INDEX('2. závod'!$A:$BX,$J34+5,INDEX('Základní list'!$B:$B,MATCH($I34,'Základní list'!$A:$A,0),1)+1)</f>
      </c>
      <c r="M34" s="50">
        <f>INDEX('2. závod'!$A:$BX,$J34+5,INDEX('Základní list'!$B:$B,MATCH($I34,'Základní list'!$A:$A,0),1)-2)</f>
      </c>
      <c r="N34" s="58">
        <f>INDEX('2. závod'!$A:$BX,$J34+5,INDEX('Základní list'!$B:$B,MATCH($I34,'Základní list'!$A:$A,0),1)-1)</f>
      </c>
    </row>
    <row r="35" spans="2:14" ht="31.5" customHeight="1" hidden="1">
      <c r="B35" s="46">
        <v>60</v>
      </c>
      <c r="C35" s="44" t="s">
        <v>60</v>
      </c>
      <c r="D35" s="44">
        <v>12</v>
      </c>
      <c r="E35" s="47">
        <f>INDEX('1. závod'!$A:$BX,$D35+5,INDEX('Základní list'!$B:$B,MATCH($C35,'Základní list'!$A:$A,0),1))</f>
        <v>0</v>
      </c>
      <c r="F35" s="47">
        <f>INDEX('1. závod'!$A:$BX,$D35+5,INDEX('Základní list'!$B:$B,MATCH($C35,'Základní list'!$A:$A,0),1)+1)</f>
      </c>
      <c r="G35" s="50">
        <f>INDEX('1. závod'!$A:$BX,$D35+5,INDEX('Základní list'!$B:$B,MATCH($C35,'Základní list'!$A:$A,0),1)-2)</f>
      </c>
      <c r="H35" s="57">
        <f>INDEX('1. závod'!$A:$BX,$D35+5,INDEX('Základní list'!$B:$B,MATCH($C35,'Základní list'!$A:$A,0),1)-1)</f>
      </c>
      <c r="I35" s="44" t="s">
        <v>60</v>
      </c>
      <c r="J35" s="44">
        <v>12</v>
      </c>
      <c r="K35" s="47">
        <f>INDEX('2. závod'!$A:$BX,$J35+5,INDEX('Základní list'!$B:$B,MATCH($I35,'Základní list'!$A:$A,0),1))</f>
        <v>0</v>
      </c>
      <c r="L35" s="47">
        <f>INDEX('2. závod'!$A:$BX,$J35+5,INDEX('Základní list'!$B:$B,MATCH($I35,'Základní list'!$A:$A,0),1)+1)</f>
      </c>
      <c r="M35" s="50">
        <f>INDEX('2. závod'!$A:$BX,$J35+5,INDEX('Základní list'!$B:$B,MATCH($I35,'Základní list'!$A:$A,0),1)-2)</f>
      </c>
      <c r="N35" s="58">
        <f>INDEX('2. závod'!$A:$BX,$J35+5,INDEX('Základní list'!$B:$B,MATCH($I35,'Základní list'!$A:$A,0),1)-1)</f>
      </c>
    </row>
    <row r="36" spans="2:14" ht="31.5" customHeight="1" hidden="1">
      <c r="B36" s="46">
        <v>61</v>
      </c>
      <c r="C36" s="44" t="s">
        <v>60</v>
      </c>
      <c r="D36" s="44">
        <v>13</v>
      </c>
      <c r="E36" s="47">
        <f>INDEX('1. závod'!$A:$BX,$D36+5,INDEX('Základní list'!$B:$B,MATCH($C36,'Základní list'!$A:$A,0),1))</f>
        <v>0</v>
      </c>
      <c r="F36" s="47">
        <f>INDEX('1. závod'!$A:$BX,$D36+5,INDEX('Základní list'!$B:$B,MATCH($C36,'Základní list'!$A:$A,0),1)+1)</f>
      </c>
      <c r="G36" s="50">
        <f>INDEX('1. závod'!$A:$BX,$D36+5,INDEX('Základní list'!$B:$B,MATCH($C36,'Základní list'!$A:$A,0),1)-2)</f>
      </c>
      <c r="H36" s="57">
        <f>INDEX('1. závod'!$A:$BX,$D36+5,INDEX('Základní list'!$B:$B,MATCH($C36,'Základní list'!$A:$A,0),1)-1)</f>
      </c>
      <c r="I36" s="44" t="s">
        <v>60</v>
      </c>
      <c r="J36" s="44">
        <v>13</v>
      </c>
      <c r="K36" s="47">
        <f>INDEX('2. závod'!$A:$BX,$J36+5,INDEX('Základní list'!$B:$B,MATCH($I36,'Základní list'!$A:$A,0),1))</f>
        <v>0</v>
      </c>
      <c r="L36" s="47">
        <f>INDEX('2. závod'!$A:$BX,$J36+5,INDEX('Základní list'!$B:$B,MATCH($I36,'Základní list'!$A:$A,0),1)+1)</f>
      </c>
      <c r="M36" s="50">
        <f>INDEX('2. závod'!$A:$BX,$J36+5,INDEX('Základní list'!$B:$B,MATCH($I36,'Základní list'!$A:$A,0),1)-2)</f>
      </c>
      <c r="N36" s="58">
        <f>INDEX('2. závod'!$A:$BX,$J36+5,INDEX('Základní list'!$B:$B,MATCH($I36,'Základní list'!$A:$A,0),1)-1)</f>
      </c>
    </row>
    <row r="37" spans="2:14" ht="31.5" customHeight="1" hidden="1">
      <c r="B37" s="46">
        <v>62</v>
      </c>
      <c r="C37" s="44" t="s">
        <v>43</v>
      </c>
      <c r="D37" s="44">
        <v>1</v>
      </c>
      <c r="E37" s="47">
        <f>INDEX('1. závod'!$A:$BX,$D37+5,INDEX('Základní list'!$B:$B,MATCH($C37,'Základní list'!$A:$A,0),1))</f>
        <v>0</v>
      </c>
      <c r="F37" s="47">
        <f>INDEX('1. závod'!$A:$BX,$D37+5,INDEX('Základní list'!$B:$B,MATCH($C37,'Základní list'!$A:$A,0),1)+1)</f>
      </c>
      <c r="G37" s="50">
        <f>INDEX('1. závod'!$A:$BX,$D37+5,INDEX('Základní list'!$B:$B,MATCH($C37,'Základní list'!$A:$A,0),1)-2)</f>
      </c>
      <c r="H37" s="57">
        <f>INDEX('1. závod'!$A:$BX,$D37+5,INDEX('Základní list'!$B:$B,MATCH($C37,'Základní list'!$A:$A,0),1)-1)</f>
      </c>
      <c r="I37" s="44" t="s">
        <v>43</v>
      </c>
      <c r="J37" s="44">
        <v>1</v>
      </c>
      <c r="K37" s="47">
        <f>INDEX('2. závod'!$A:$BX,$J37+5,INDEX('Základní list'!$B:$B,MATCH($I37,'Základní list'!$A:$A,0),1))</f>
        <v>0</v>
      </c>
      <c r="L37" s="47">
        <f>INDEX('2. závod'!$A:$BX,$J37+5,INDEX('Základní list'!$B:$B,MATCH($I37,'Základní list'!$A:$A,0),1)+1)</f>
      </c>
      <c r="M37" s="50">
        <f>INDEX('2. závod'!$A:$BX,$J37+5,INDEX('Základní list'!$B:$B,MATCH($I37,'Základní list'!$A:$A,0),1)-2)</f>
      </c>
      <c r="N37" s="58">
        <f>INDEX('2. závod'!$A:$BX,$J37+5,INDEX('Základní list'!$B:$B,MATCH($I37,'Základní list'!$A:$A,0),1)-1)</f>
      </c>
    </row>
    <row r="38" spans="2:14" ht="31.5" customHeight="1" hidden="1">
      <c r="B38" s="46">
        <v>63</v>
      </c>
      <c r="C38" s="44" t="s">
        <v>43</v>
      </c>
      <c r="D38" s="44">
        <v>2</v>
      </c>
      <c r="E38" s="47">
        <f>INDEX('1. závod'!$A:$BX,$D38+5,INDEX('Základní list'!$B:$B,MATCH($C38,'Základní list'!$A:$A,0),1))</f>
        <v>0</v>
      </c>
      <c r="F38" s="47">
        <f>INDEX('1. závod'!$A:$BX,$D38+5,INDEX('Základní list'!$B:$B,MATCH($C38,'Základní list'!$A:$A,0),1)+1)</f>
      </c>
      <c r="G38" s="50">
        <f>INDEX('1. závod'!$A:$BX,$D38+5,INDEX('Základní list'!$B:$B,MATCH($C38,'Základní list'!$A:$A,0),1)-2)</f>
      </c>
      <c r="H38" s="57">
        <f>INDEX('1. závod'!$A:$BX,$D38+5,INDEX('Základní list'!$B:$B,MATCH($C38,'Základní list'!$A:$A,0),1)-1)</f>
      </c>
      <c r="I38" s="44" t="s">
        <v>43</v>
      </c>
      <c r="J38" s="44">
        <v>2</v>
      </c>
      <c r="K38" s="47">
        <f>INDEX('2. závod'!$A:$BX,$J38+5,INDEX('Základní list'!$B:$B,MATCH($I38,'Základní list'!$A:$A,0),1))</f>
        <v>0</v>
      </c>
      <c r="L38" s="47">
        <f>INDEX('2. závod'!$A:$BX,$J38+5,INDEX('Základní list'!$B:$B,MATCH($I38,'Základní list'!$A:$A,0),1)+1)</f>
      </c>
      <c r="M38" s="50">
        <f>INDEX('2. závod'!$A:$BX,$J38+5,INDEX('Základní list'!$B:$B,MATCH($I38,'Základní list'!$A:$A,0),1)-2)</f>
      </c>
      <c r="N38" s="58">
        <f>INDEX('2. závod'!$A:$BX,$J38+5,INDEX('Základní list'!$B:$B,MATCH($I38,'Základní list'!$A:$A,0),1)-1)</f>
      </c>
    </row>
    <row r="39" spans="2:14" ht="31.5" customHeight="1" hidden="1">
      <c r="B39" s="46">
        <v>64</v>
      </c>
      <c r="C39" s="44" t="s">
        <v>43</v>
      </c>
      <c r="D39" s="44">
        <v>3</v>
      </c>
      <c r="E39" s="47">
        <f>INDEX('1. závod'!$A:$BX,$D39+5,INDEX('Základní list'!$B:$B,MATCH($C39,'Základní list'!$A:$A,0),1))</f>
        <v>0</v>
      </c>
      <c r="F39" s="47">
        <f>INDEX('1. závod'!$A:$BX,$D39+5,INDEX('Základní list'!$B:$B,MATCH($C39,'Základní list'!$A:$A,0),1)+1)</f>
      </c>
      <c r="G39" s="50">
        <f>INDEX('1. závod'!$A:$BX,$D39+5,INDEX('Základní list'!$B:$B,MATCH($C39,'Základní list'!$A:$A,0),1)-2)</f>
      </c>
      <c r="H39" s="57">
        <f>INDEX('1. závod'!$A:$BX,$D39+5,INDEX('Základní list'!$B:$B,MATCH($C39,'Základní list'!$A:$A,0),1)-1)</f>
      </c>
      <c r="I39" s="44" t="s">
        <v>43</v>
      </c>
      <c r="J39" s="44">
        <v>3</v>
      </c>
      <c r="K39" s="47">
        <f>INDEX('2. závod'!$A:$BX,$J39+5,INDEX('Základní list'!$B:$B,MATCH($I39,'Základní list'!$A:$A,0),1))</f>
        <v>0</v>
      </c>
      <c r="L39" s="47">
        <f>INDEX('2. závod'!$A:$BX,$J39+5,INDEX('Základní list'!$B:$B,MATCH($I39,'Základní list'!$A:$A,0),1)+1)</f>
      </c>
      <c r="M39" s="50">
        <f>INDEX('2. závod'!$A:$BX,$J39+5,INDEX('Základní list'!$B:$B,MATCH($I39,'Základní list'!$A:$A,0),1)-2)</f>
      </c>
      <c r="N39" s="58">
        <f>INDEX('2. závod'!$A:$BX,$J39+5,INDEX('Základní list'!$B:$B,MATCH($I39,'Základní list'!$A:$A,0),1)-1)</f>
      </c>
    </row>
    <row r="40" spans="2:14" ht="31.5" customHeight="1" hidden="1">
      <c r="B40" s="46">
        <v>65</v>
      </c>
      <c r="C40" s="44" t="s">
        <v>43</v>
      </c>
      <c r="D40" s="44">
        <v>4</v>
      </c>
      <c r="E40" s="47">
        <f>INDEX('1. závod'!$A:$BX,$D40+5,INDEX('Základní list'!$B:$B,MATCH($C40,'Základní list'!$A:$A,0),1))</f>
        <v>0</v>
      </c>
      <c r="F40" s="47">
        <f>INDEX('1. závod'!$A:$BX,$D40+5,INDEX('Základní list'!$B:$B,MATCH($C40,'Základní list'!$A:$A,0),1)+1)</f>
      </c>
      <c r="G40" s="50">
        <f>INDEX('1. závod'!$A:$BX,$D40+5,INDEX('Základní list'!$B:$B,MATCH($C40,'Základní list'!$A:$A,0),1)-2)</f>
      </c>
      <c r="H40" s="57">
        <f>INDEX('1. závod'!$A:$BX,$D40+5,INDEX('Základní list'!$B:$B,MATCH($C40,'Základní list'!$A:$A,0),1)-1)</f>
      </c>
      <c r="I40" s="44" t="s">
        <v>43</v>
      </c>
      <c r="J40" s="44">
        <v>4</v>
      </c>
      <c r="K40" s="47">
        <f>INDEX('2. závod'!$A:$BX,$J40+5,INDEX('Základní list'!$B:$B,MATCH($I40,'Základní list'!$A:$A,0),1))</f>
        <v>0</v>
      </c>
      <c r="L40" s="47">
        <f>INDEX('2. závod'!$A:$BX,$J40+5,INDEX('Základní list'!$B:$B,MATCH($I40,'Základní list'!$A:$A,0),1)+1)</f>
      </c>
      <c r="M40" s="50">
        <f>INDEX('2. závod'!$A:$BX,$J40+5,INDEX('Základní list'!$B:$B,MATCH($I40,'Základní list'!$A:$A,0),1)-2)</f>
      </c>
      <c r="N40" s="58">
        <f>INDEX('2. závod'!$A:$BX,$J40+5,INDEX('Základní list'!$B:$B,MATCH($I40,'Základní list'!$A:$A,0),1)-1)</f>
      </c>
    </row>
    <row r="41" spans="2:14" ht="31.5" customHeight="1" hidden="1">
      <c r="B41" s="46">
        <v>66</v>
      </c>
      <c r="C41" s="44" t="s">
        <v>43</v>
      </c>
      <c r="D41" s="44">
        <v>5</v>
      </c>
      <c r="E41" s="47">
        <f>INDEX('1. závod'!$A:$BX,$D41+5,INDEX('Základní list'!$B:$B,MATCH($C41,'Základní list'!$A:$A,0),1))</f>
        <v>0</v>
      </c>
      <c r="F41" s="47">
        <f>INDEX('1. závod'!$A:$BX,$D41+5,INDEX('Základní list'!$B:$B,MATCH($C41,'Základní list'!$A:$A,0),1)+1)</f>
      </c>
      <c r="G41" s="50">
        <f>INDEX('1. závod'!$A:$BX,$D41+5,INDEX('Základní list'!$B:$B,MATCH($C41,'Základní list'!$A:$A,0),1)-2)</f>
      </c>
      <c r="H41" s="57">
        <f>INDEX('1. závod'!$A:$BX,$D41+5,INDEX('Základní list'!$B:$B,MATCH($C41,'Základní list'!$A:$A,0),1)-1)</f>
      </c>
      <c r="I41" s="44" t="s">
        <v>43</v>
      </c>
      <c r="J41" s="44">
        <v>5</v>
      </c>
      <c r="K41" s="47">
        <f>INDEX('2. závod'!$A:$BX,$J41+5,INDEX('Základní list'!$B:$B,MATCH($I41,'Základní list'!$A:$A,0),1))</f>
        <v>0</v>
      </c>
      <c r="L41" s="47">
        <f>INDEX('2. závod'!$A:$BX,$J41+5,INDEX('Základní list'!$B:$B,MATCH($I41,'Základní list'!$A:$A,0),1)+1)</f>
      </c>
      <c r="M41" s="50">
        <f>INDEX('2. závod'!$A:$BX,$J41+5,INDEX('Základní list'!$B:$B,MATCH($I41,'Základní list'!$A:$A,0),1)-2)</f>
      </c>
      <c r="N41" s="58">
        <f>INDEX('2. závod'!$A:$BX,$J41+5,INDEX('Základní list'!$B:$B,MATCH($I41,'Základní list'!$A:$A,0),1)-1)</f>
      </c>
    </row>
    <row r="42" spans="2:14" ht="31.5" customHeight="1" hidden="1">
      <c r="B42" s="46">
        <v>67</v>
      </c>
      <c r="C42" s="44" t="s">
        <v>43</v>
      </c>
      <c r="D42" s="44">
        <v>6</v>
      </c>
      <c r="E42" s="47">
        <f>INDEX('1. závod'!$A:$BX,$D42+5,INDEX('Základní list'!$B:$B,MATCH($C42,'Základní list'!$A:$A,0),1))</f>
        <v>0</v>
      </c>
      <c r="F42" s="47">
        <f>INDEX('1. závod'!$A:$BX,$D42+5,INDEX('Základní list'!$B:$B,MATCH($C42,'Základní list'!$A:$A,0),1)+1)</f>
      </c>
      <c r="G42" s="50">
        <f>INDEX('1. závod'!$A:$BX,$D42+5,INDEX('Základní list'!$B:$B,MATCH($C42,'Základní list'!$A:$A,0),1)-2)</f>
      </c>
      <c r="H42" s="57">
        <f>INDEX('1. závod'!$A:$BX,$D42+5,INDEX('Základní list'!$B:$B,MATCH($C42,'Základní list'!$A:$A,0),1)-1)</f>
      </c>
      <c r="I42" s="44" t="s">
        <v>43</v>
      </c>
      <c r="J42" s="44">
        <v>6</v>
      </c>
      <c r="K42" s="47">
        <f>INDEX('2. závod'!$A:$BX,$J42+5,INDEX('Základní list'!$B:$B,MATCH($I42,'Základní list'!$A:$A,0),1))</f>
        <v>0</v>
      </c>
      <c r="L42" s="47">
        <f>INDEX('2. závod'!$A:$BX,$J42+5,INDEX('Základní list'!$B:$B,MATCH($I42,'Základní list'!$A:$A,0),1)+1)</f>
      </c>
      <c r="M42" s="50">
        <f>INDEX('2. závod'!$A:$BX,$J42+5,INDEX('Základní list'!$B:$B,MATCH($I42,'Základní list'!$A:$A,0),1)-2)</f>
      </c>
      <c r="N42" s="58">
        <f>INDEX('2. závod'!$A:$BX,$J42+5,INDEX('Základní list'!$B:$B,MATCH($I42,'Základní list'!$A:$A,0),1)-1)</f>
      </c>
    </row>
    <row r="43" spans="2:14" ht="31.5" customHeight="1" hidden="1">
      <c r="B43" s="46">
        <v>68</v>
      </c>
      <c r="C43" s="44" t="s">
        <v>43</v>
      </c>
      <c r="D43" s="44">
        <v>7</v>
      </c>
      <c r="E43" s="47">
        <f>INDEX('1. závod'!$A:$BX,$D43+5,INDEX('Základní list'!$B:$B,MATCH($C43,'Základní list'!$A:$A,0),1))</f>
        <v>0</v>
      </c>
      <c r="F43" s="47">
        <f>INDEX('1. závod'!$A:$BX,$D43+5,INDEX('Základní list'!$B:$B,MATCH($C43,'Základní list'!$A:$A,0),1)+1)</f>
      </c>
      <c r="G43" s="50">
        <f>INDEX('1. závod'!$A:$BX,$D43+5,INDEX('Základní list'!$B:$B,MATCH($C43,'Základní list'!$A:$A,0),1)-2)</f>
      </c>
      <c r="H43" s="57">
        <f>INDEX('1. závod'!$A:$BX,$D43+5,INDEX('Základní list'!$B:$B,MATCH($C43,'Základní list'!$A:$A,0),1)-1)</f>
      </c>
      <c r="I43" s="44" t="s">
        <v>43</v>
      </c>
      <c r="J43" s="44">
        <v>7</v>
      </c>
      <c r="K43" s="47">
        <f>INDEX('2. závod'!$A:$BX,$J43+5,INDEX('Základní list'!$B:$B,MATCH($I43,'Základní list'!$A:$A,0),1))</f>
        <v>0</v>
      </c>
      <c r="L43" s="47">
        <f>INDEX('2. závod'!$A:$BX,$J43+5,INDEX('Základní list'!$B:$B,MATCH($I43,'Základní list'!$A:$A,0),1)+1)</f>
      </c>
      <c r="M43" s="50">
        <f>INDEX('2. závod'!$A:$BX,$J43+5,INDEX('Základní list'!$B:$B,MATCH($I43,'Základní list'!$A:$A,0),1)-2)</f>
      </c>
      <c r="N43" s="58">
        <f>INDEX('2. závod'!$A:$BX,$J43+5,INDEX('Základní list'!$B:$B,MATCH($I43,'Základní list'!$A:$A,0),1)-1)</f>
      </c>
    </row>
    <row r="44" spans="2:14" ht="31.5" customHeight="1" hidden="1">
      <c r="B44" s="46">
        <v>69</v>
      </c>
      <c r="C44" s="44" t="s">
        <v>43</v>
      </c>
      <c r="D44" s="44">
        <v>8</v>
      </c>
      <c r="E44" s="47">
        <f>INDEX('1. závod'!$A:$BX,$D44+5,INDEX('Základní list'!$B:$B,MATCH($C44,'Základní list'!$A:$A,0),1))</f>
        <v>0</v>
      </c>
      <c r="F44" s="47">
        <f>INDEX('1. závod'!$A:$BX,$D44+5,INDEX('Základní list'!$B:$B,MATCH($C44,'Základní list'!$A:$A,0),1)+1)</f>
      </c>
      <c r="G44" s="50">
        <f>INDEX('1. závod'!$A:$BX,$D44+5,INDEX('Základní list'!$B:$B,MATCH($C44,'Základní list'!$A:$A,0),1)-2)</f>
      </c>
      <c r="H44" s="57">
        <f>INDEX('1. závod'!$A:$BX,$D44+5,INDEX('Základní list'!$B:$B,MATCH($C44,'Základní list'!$A:$A,0),1)-1)</f>
      </c>
      <c r="I44" s="44" t="s">
        <v>43</v>
      </c>
      <c r="J44" s="44">
        <v>8</v>
      </c>
      <c r="K44" s="47">
        <f>INDEX('2. závod'!$A:$BX,$J44+5,INDEX('Základní list'!$B:$B,MATCH($I44,'Základní list'!$A:$A,0),1))</f>
        <v>0</v>
      </c>
      <c r="L44" s="47">
        <f>INDEX('2. závod'!$A:$BX,$J44+5,INDEX('Základní list'!$B:$B,MATCH($I44,'Základní list'!$A:$A,0),1)+1)</f>
      </c>
      <c r="M44" s="50">
        <f>INDEX('2. závod'!$A:$BX,$J44+5,INDEX('Základní list'!$B:$B,MATCH($I44,'Základní list'!$A:$A,0),1)-2)</f>
      </c>
      <c r="N44" s="58">
        <f>INDEX('2. závod'!$A:$BX,$J44+5,INDEX('Základní list'!$B:$B,MATCH($I44,'Základní list'!$A:$A,0),1)-1)</f>
      </c>
    </row>
    <row r="45" spans="2:14" ht="31.5" customHeight="1" hidden="1">
      <c r="B45" s="46">
        <v>70</v>
      </c>
      <c r="C45" s="44" t="s">
        <v>61</v>
      </c>
      <c r="D45" s="44">
        <v>1</v>
      </c>
      <c r="E45" s="47">
        <f>INDEX('1. závod'!$A:$BX,$D45+5,INDEX('Základní list'!$B:$B,MATCH($C45,'Základní list'!$A:$A,0),1))</f>
        <v>0</v>
      </c>
      <c r="F45" s="47">
        <f>INDEX('1. závod'!$A:$BX,$D45+5,INDEX('Základní list'!$B:$B,MATCH($C45,'Základní list'!$A:$A,0),1)+1)</f>
      </c>
      <c r="G45" s="50">
        <f>INDEX('1. závod'!$A:$BX,$D45+5,INDEX('Základní list'!$B:$B,MATCH($C45,'Základní list'!$A:$A,0),1)-2)</f>
      </c>
      <c r="H45" s="57">
        <f>INDEX('1. závod'!$A:$BX,$D45+5,INDEX('Základní list'!$B:$B,MATCH($C45,'Základní list'!$A:$A,0),1)-1)</f>
      </c>
      <c r="I45" s="44" t="s">
        <v>61</v>
      </c>
      <c r="J45" s="44">
        <v>1</v>
      </c>
      <c r="K45" s="47">
        <f>INDEX('2. závod'!$A:$BX,$J45+5,INDEX('Základní list'!$B:$B,MATCH($I45,'Základní list'!$A:$A,0),1))</f>
        <v>0</v>
      </c>
      <c r="L45" s="47">
        <f>INDEX('2. závod'!$A:$BX,$J45+5,INDEX('Základní list'!$B:$B,MATCH($I45,'Základní list'!$A:$A,0),1)+1)</f>
      </c>
      <c r="M45" s="50">
        <f>INDEX('2. závod'!$A:$BX,$J45+5,INDEX('Základní list'!$B:$B,MATCH($I45,'Základní list'!$A:$A,0),1)-2)</f>
      </c>
      <c r="N45" s="58">
        <f>INDEX('2. závod'!$A:$BX,$J45+5,INDEX('Základní list'!$B:$B,MATCH($I45,'Základní list'!$A:$A,0),1)-1)</f>
      </c>
    </row>
    <row r="46" spans="2:14" ht="31.5" customHeight="1" hidden="1">
      <c r="B46" s="46">
        <v>71</v>
      </c>
      <c r="C46" s="44" t="s">
        <v>61</v>
      </c>
      <c r="D46" s="44">
        <v>2</v>
      </c>
      <c r="E46" s="47">
        <f>INDEX('1. závod'!$A:$BX,$D46+5,INDEX('Základní list'!$B:$B,MATCH($C46,'Základní list'!$A:$A,0),1))</f>
        <v>0</v>
      </c>
      <c r="F46" s="47">
        <f>INDEX('1. závod'!$A:$BX,$D46+5,INDEX('Základní list'!$B:$B,MATCH($C46,'Základní list'!$A:$A,0),1)+1)</f>
      </c>
      <c r="G46" s="50">
        <f>INDEX('1. závod'!$A:$BX,$D46+5,INDEX('Základní list'!$B:$B,MATCH($C46,'Základní list'!$A:$A,0),1)-2)</f>
      </c>
      <c r="H46" s="57">
        <f>INDEX('1. závod'!$A:$BX,$D46+5,INDEX('Základní list'!$B:$B,MATCH($C46,'Základní list'!$A:$A,0),1)-1)</f>
      </c>
      <c r="I46" s="44" t="s">
        <v>61</v>
      </c>
      <c r="J46" s="44">
        <v>2</v>
      </c>
      <c r="K46" s="47">
        <f>INDEX('2. závod'!$A:$BX,$J46+5,INDEX('Základní list'!$B:$B,MATCH($I46,'Základní list'!$A:$A,0),1))</f>
        <v>0</v>
      </c>
      <c r="L46" s="47">
        <f>INDEX('2. závod'!$A:$BX,$J46+5,INDEX('Základní list'!$B:$B,MATCH($I46,'Základní list'!$A:$A,0),1)+1)</f>
      </c>
      <c r="M46" s="50">
        <f>INDEX('2. závod'!$A:$BX,$J46+5,INDEX('Základní list'!$B:$B,MATCH($I46,'Základní list'!$A:$A,0),1)-2)</f>
      </c>
      <c r="N46" s="58">
        <f>INDEX('2. závod'!$A:$BX,$J46+5,INDEX('Základní list'!$B:$B,MATCH($I46,'Základní list'!$A:$A,0),1)-1)</f>
      </c>
    </row>
    <row r="47" spans="2:14" ht="31.5" customHeight="1" hidden="1">
      <c r="B47" s="46">
        <v>72</v>
      </c>
      <c r="C47" s="44" t="s">
        <v>61</v>
      </c>
      <c r="D47" s="44">
        <v>3</v>
      </c>
      <c r="E47" s="47">
        <f>INDEX('1. závod'!$A:$BX,$D47+5,INDEX('Základní list'!$B:$B,MATCH($C47,'Základní list'!$A:$A,0),1))</f>
        <v>0</v>
      </c>
      <c r="F47" s="47">
        <f>INDEX('1. závod'!$A:$BX,$D47+5,INDEX('Základní list'!$B:$B,MATCH($C47,'Základní list'!$A:$A,0),1)+1)</f>
      </c>
      <c r="G47" s="50">
        <f>INDEX('1. závod'!$A:$BX,$D47+5,INDEX('Základní list'!$B:$B,MATCH($C47,'Základní list'!$A:$A,0),1)-2)</f>
      </c>
      <c r="H47" s="57">
        <f>INDEX('1. závod'!$A:$BX,$D47+5,INDEX('Základní list'!$B:$B,MATCH($C47,'Základní list'!$A:$A,0),1)-1)</f>
      </c>
      <c r="I47" s="44" t="s">
        <v>61</v>
      </c>
      <c r="J47" s="44">
        <v>3</v>
      </c>
      <c r="K47" s="47">
        <f>INDEX('2. závod'!$A:$BX,$J47+5,INDEX('Základní list'!$B:$B,MATCH($I47,'Základní list'!$A:$A,0),1))</f>
        <v>0</v>
      </c>
      <c r="L47" s="47">
        <f>INDEX('2. závod'!$A:$BX,$J47+5,INDEX('Základní list'!$B:$B,MATCH($I47,'Základní list'!$A:$A,0),1)+1)</f>
      </c>
      <c r="M47" s="50">
        <f>INDEX('2. závod'!$A:$BX,$J47+5,INDEX('Základní list'!$B:$B,MATCH($I47,'Základní list'!$A:$A,0),1)-2)</f>
      </c>
      <c r="N47" s="58">
        <f>INDEX('2. závod'!$A:$BX,$J47+5,INDEX('Základní list'!$B:$B,MATCH($I47,'Základní list'!$A:$A,0),1)-1)</f>
      </c>
    </row>
    <row r="48" spans="2:14" ht="31.5" customHeight="1" hidden="1">
      <c r="B48" s="46">
        <v>73</v>
      </c>
      <c r="C48" s="44" t="s">
        <v>61</v>
      </c>
      <c r="D48" s="44">
        <v>4</v>
      </c>
      <c r="E48" s="47">
        <f>INDEX('1. závod'!$A:$BX,$D48+5,INDEX('Základní list'!$B:$B,MATCH($C48,'Základní list'!$A:$A,0),1))</f>
        <v>0</v>
      </c>
      <c r="F48" s="47">
        <f>INDEX('1. závod'!$A:$BX,$D48+5,INDEX('Základní list'!$B:$B,MATCH($C48,'Základní list'!$A:$A,0),1)+1)</f>
      </c>
      <c r="G48" s="50">
        <f>INDEX('1. závod'!$A:$BX,$D48+5,INDEX('Základní list'!$B:$B,MATCH($C48,'Základní list'!$A:$A,0),1)-2)</f>
      </c>
      <c r="H48" s="57">
        <f>INDEX('1. závod'!$A:$BX,$D48+5,INDEX('Základní list'!$B:$B,MATCH($C48,'Základní list'!$A:$A,0),1)-1)</f>
      </c>
      <c r="I48" s="44" t="s">
        <v>61</v>
      </c>
      <c r="J48" s="44">
        <v>4</v>
      </c>
      <c r="K48" s="47">
        <f>INDEX('2. závod'!$A:$BX,$J48+5,INDEX('Základní list'!$B:$B,MATCH($I48,'Základní list'!$A:$A,0),1))</f>
        <v>0</v>
      </c>
      <c r="L48" s="47">
        <f>INDEX('2. závod'!$A:$BX,$J48+5,INDEX('Základní list'!$B:$B,MATCH($I48,'Základní list'!$A:$A,0),1)+1)</f>
      </c>
      <c r="M48" s="50">
        <f>INDEX('2. závod'!$A:$BX,$J48+5,INDEX('Základní list'!$B:$B,MATCH($I48,'Základní list'!$A:$A,0),1)-2)</f>
      </c>
      <c r="N48" s="58">
        <f>INDEX('2. závod'!$A:$BX,$J48+5,INDEX('Základní list'!$B:$B,MATCH($I48,'Základní list'!$A:$A,0),1)-1)</f>
      </c>
    </row>
    <row r="49" spans="2:14" ht="31.5" customHeight="1" hidden="1">
      <c r="B49" s="46">
        <v>74</v>
      </c>
      <c r="C49" s="44" t="s">
        <v>61</v>
      </c>
      <c r="D49" s="44">
        <v>5</v>
      </c>
      <c r="E49" s="47">
        <f>INDEX('1. závod'!$A:$BX,$D49+5,INDEX('Základní list'!$B:$B,MATCH($C49,'Základní list'!$A:$A,0),1))</f>
        <v>0</v>
      </c>
      <c r="F49" s="47">
        <f>INDEX('1. závod'!$A:$BX,$D49+5,INDEX('Základní list'!$B:$B,MATCH($C49,'Základní list'!$A:$A,0),1)+1)</f>
      </c>
      <c r="G49" s="50">
        <f>INDEX('1. závod'!$A:$BX,$D49+5,INDEX('Základní list'!$B:$B,MATCH($C49,'Základní list'!$A:$A,0),1)-2)</f>
      </c>
      <c r="H49" s="57">
        <f>INDEX('1. závod'!$A:$BX,$D49+5,INDEX('Základní list'!$B:$B,MATCH($C49,'Základní list'!$A:$A,0),1)-1)</f>
      </c>
      <c r="I49" s="44" t="s">
        <v>61</v>
      </c>
      <c r="J49" s="44">
        <v>5</v>
      </c>
      <c r="K49" s="47">
        <f>INDEX('2. závod'!$A:$BX,$J49+5,INDEX('Základní list'!$B:$B,MATCH($I49,'Základní list'!$A:$A,0),1))</f>
        <v>0</v>
      </c>
      <c r="L49" s="47">
        <f>INDEX('2. závod'!$A:$BX,$J49+5,INDEX('Základní list'!$B:$B,MATCH($I49,'Základní list'!$A:$A,0),1)+1)</f>
      </c>
      <c r="M49" s="50">
        <f>INDEX('2. závod'!$A:$BX,$J49+5,INDEX('Základní list'!$B:$B,MATCH($I49,'Základní list'!$A:$A,0),1)-2)</f>
      </c>
      <c r="N49" s="58">
        <f>INDEX('2. závod'!$A:$BX,$J49+5,INDEX('Základní list'!$B:$B,MATCH($I49,'Základní list'!$A:$A,0),1)-1)</f>
      </c>
    </row>
    <row r="50" spans="2:14" ht="31.5" customHeight="1" hidden="1">
      <c r="B50" s="46">
        <v>75</v>
      </c>
      <c r="C50" s="44" t="s">
        <v>61</v>
      </c>
      <c r="D50" s="44">
        <v>6</v>
      </c>
      <c r="E50" s="47">
        <f>INDEX('1. závod'!$A:$BX,$D50+5,INDEX('Základní list'!$B:$B,MATCH($C50,'Základní list'!$A:$A,0),1))</f>
        <v>0</v>
      </c>
      <c r="F50" s="47">
        <f>INDEX('1. závod'!$A:$BX,$D50+5,INDEX('Základní list'!$B:$B,MATCH($C50,'Základní list'!$A:$A,0),1)+1)</f>
      </c>
      <c r="G50" s="50">
        <f>INDEX('1. závod'!$A:$BX,$D50+5,INDEX('Základní list'!$B:$B,MATCH($C50,'Základní list'!$A:$A,0),1)-2)</f>
      </c>
      <c r="H50" s="57">
        <f>INDEX('1. závod'!$A:$BX,$D50+5,INDEX('Základní list'!$B:$B,MATCH($C50,'Základní list'!$A:$A,0),1)-1)</f>
      </c>
      <c r="I50" s="44" t="s">
        <v>61</v>
      </c>
      <c r="J50" s="44">
        <v>6</v>
      </c>
      <c r="K50" s="47">
        <f>INDEX('2. závod'!$A:$BX,$J50+5,INDEX('Základní list'!$B:$B,MATCH($I50,'Základní list'!$A:$A,0),1))</f>
        <v>0</v>
      </c>
      <c r="L50" s="47">
        <f>INDEX('2. závod'!$A:$BX,$J50+5,INDEX('Základní list'!$B:$B,MATCH($I50,'Základní list'!$A:$A,0),1)+1)</f>
      </c>
      <c r="M50" s="50">
        <f>INDEX('2. závod'!$A:$BX,$J50+5,INDEX('Základní list'!$B:$B,MATCH($I50,'Základní list'!$A:$A,0),1)-2)</f>
      </c>
      <c r="N50" s="58">
        <f>INDEX('2. závod'!$A:$BX,$J50+5,INDEX('Základní list'!$B:$B,MATCH($I50,'Základní list'!$A:$A,0),1)-1)</f>
      </c>
    </row>
    <row r="51" spans="2:14" ht="31.5" customHeight="1" hidden="1">
      <c r="B51" s="46">
        <v>76</v>
      </c>
      <c r="C51" s="44" t="s">
        <v>61</v>
      </c>
      <c r="D51" s="44">
        <v>7</v>
      </c>
      <c r="E51" s="47">
        <f>INDEX('1. závod'!$A:$BX,$D51+5,INDEX('Základní list'!$B:$B,MATCH($C51,'Základní list'!$A:$A,0),1))</f>
        <v>0</v>
      </c>
      <c r="F51" s="47">
        <f>INDEX('1. závod'!$A:$BX,$D51+5,INDEX('Základní list'!$B:$B,MATCH($C51,'Základní list'!$A:$A,0),1)+1)</f>
      </c>
      <c r="G51" s="50">
        <f>INDEX('1. závod'!$A:$BX,$D51+5,INDEX('Základní list'!$B:$B,MATCH($C51,'Základní list'!$A:$A,0),1)-2)</f>
      </c>
      <c r="H51" s="57">
        <f>INDEX('1. závod'!$A:$BX,$D51+5,INDEX('Základní list'!$B:$B,MATCH($C51,'Základní list'!$A:$A,0),1)-1)</f>
      </c>
      <c r="I51" s="44" t="s">
        <v>61</v>
      </c>
      <c r="J51" s="44">
        <v>7</v>
      </c>
      <c r="K51" s="47">
        <f>INDEX('2. závod'!$A:$BX,$J51+5,INDEX('Základní list'!$B:$B,MATCH($I51,'Základní list'!$A:$A,0),1))</f>
        <v>0</v>
      </c>
      <c r="L51" s="47">
        <f>INDEX('2. závod'!$A:$BX,$J51+5,INDEX('Základní list'!$B:$B,MATCH($I51,'Základní list'!$A:$A,0),1)+1)</f>
      </c>
      <c r="M51" s="50">
        <f>INDEX('2. závod'!$A:$BX,$J51+5,INDEX('Základní list'!$B:$B,MATCH($I51,'Základní list'!$A:$A,0),1)-2)</f>
      </c>
      <c r="N51" s="58">
        <f>INDEX('2. závod'!$A:$BX,$J51+5,INDEX('Základní list'!$B:$B,MATCH($I51,'Základní list'!$A:$A,0),1)-1)</f>
      </c>
    </row>
    <row r="52" spans="3:10" ht="12.75">
      <c r="C52" s="43"/>
      <c r="D52" s="43"/>
      <c r="I52" s="43"/>
      <c r="J52" s="43"/>
    </row>
    <row r="53" spans="3:10" ht="12.75">
      <c r="C53" s="43"/>
      <c r="D53" s="43"/>
      <c r="I53" s="43"/>
      <c r="J53" s="43"/>
    </row>
    <row r="54" spans="3:10" ht="12.75" hidden="1">
      <c r="C54" s="43"/>
      <c r="D54" s="43"/>
      <c r="I54" s="43"/>
      <c r="J54" s="43"/>
    </row>
    <row r="55" spans="3:10" ht="12.75">
      <c r="C55" s="43"/>
      <c r="D55" s="43"/>
      <c r="I55" s="43"/>
      <c r="J55" s="43"/>
    </row>
    <row r="56" spans="3:10" ht="12.75">
      <c r="C56" s="43"/>
      <c r="D56" s="43"/>
      <c r="I56" s="43"/>
      <c r="J56" s="43"/>
    </row>
    <row r="57" spans="3:10" ht="12.75">
      <c r="C57" s="43"/>
      <c r="D57" s="43"/>
      <c r="I57" s="43"/>
      <c r="J57" s="43"/>
    </row>
    <row r="58" spans="3:10" ht="12.75">
      <c r="C58" s="43"/>
      <c r="D58" s="43"/>
      <c r="I58" s="43"/>
      <c r="J58" s="43"/>
    </row>
    <row r="59" spans="3:10" ht="12.75">
      <c r="C59" s="43"/>
      <c r="D59" s="43"/>
      <c r="I59" s="43"/>
      <c r="J59" s="43"/>
    </row>
    <row r="60" spans="3:10" ht="12.75">
      <c r="C60" s="43"/>
      <c r="D60" s="43"/>
      <c r="I60" s="43"/>
      <c r="J60" s="43"/>
    </row>
    <row r="61" spans="3:10" ht="12.75">
      <c r="C61" s="43"/>
      <c r="D61" s="43"/>
      <c r="I61" s="43"/>
      <c r="J61" s="43"/>
    </row>
    <row r="62" spans="3:4" ht="12.75">
      <c r="C62" s="43"/>
      <c r="D62" s="43"/>
    </row>
    <row r="63" spans="3:4" ht="12.75">
      <c r="C63" s="43"/>
      <c r="D63" s="43"/>
    </row>
    <row r="64" spans="3:4" ht="12.75">
      <c r="C64" s="43"/>
      <c r="D64" s="43"/>
    </row>
    <row r="65" spans="3:4" ht="12.75">
      <c r="C65" s="43"/>
      <c r="D65" s="43"/>
    </row>
    <row r="66" spans="3:4" ht="12.75">
      <c r="C66" s="43"/>
      <c r="D66" s="43"/>
    </row>
    <row r="67" spans="3:4" ht="12.75">
      <c r="C67" s="43"/>
      <c r="D67" s="43"/>
    </row>
    <row r="68" spans="3:4" ht="12.75">
      <c r="C68" s="43"/>
      <c r="D68" s="43"/>
    </row>
    <row r="69" spans="3:4" ht="12.75">
      <c r="C69" s="43"/>
      <c r="D69" s="43"/>
    </row>
    <row r="70" spans="3:4" ht="12.75">
      <c r="C70" s="43"/>
      <c r="D70" s="43"/>
    </row>
    <row r="71" spans="3:4" ht="12.75">
      <c r="C71" s="43"/>
      <c r="D71" s="43"/>
    </row>
    <row r="72" spans="3:4" ht="12.75">
      <c r="C72" s="43"/>
      <c r="D72" s="43"/>
    </row>
  </sheetData>
  <sheetProtection/>
  <autoFilter ref="C4:N51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landscape" paperSize="9" scale="66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view="pageBreakPreview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9.875" style="0" bestFit="1" customWidth="1"/>
    <col min="2" max="2" width="5.875" style="0" bestFit="1" customWidth="1"/>
    <col min="3" max="3" width="22.125" style="0" bestFit="1" customWidth="1"/>
    <col min="4" max="5" width="4.00390625" style="0" customWidth="1"/>
    <col min="6" max="6" width="10.125" style="0" customWidth="1"/>
    <col min="7" max="7" width="6.875" style="0" customWidth="1"/>
    <col min="8" max="8" width="7.00390625" style="0" customWidth="1"/>
    <col min="9" max="9" width="5.625" style="0" customWidth="1"/>
    <col min="10" max="10" width="5.125" style="0" customWidth="1"/>
    <col min="11" max="11" width="5.875" style="0" bestFit="1" customWidth="1"/>
    <col min="12" max="12" width="19.875" style="0" customWidth="1"/>
    <col min="13" max="14" width="4.00390625" style="0" customWidth="1"/>
    <col min="15" max="15" width="8.00390625" style="0" customWidth="1"/>
    <col min="16" max="16" width="6.125" style="0" customWidth="1"/>
    <col min="17" max="17" width="7.75390625" style="0" customWidth="1"/>
    <col min="18" max="18" width="5.375" style="0" customWidth="1"/>
    <col min="19" max="19" width="5.125" style="0" customWidth="1"/>
    <col min="20" max="20" width="7.25390625" style="0" customWidth="1"/>
    <col min="21" max="21" width="5.625" style="0" customWidth="1"/>
    <col min="22" max="22" width="5.125" style="0" customWidth="1"/>
    <col min="23" max="23" width="6.125" style="0" hidden="1" customWidth="1"/>
    <col min="24" max="24" width="4.625" style="0" hidden="1" customWidth="1"/>
  </cols>
  <sheetData>
    <row r="1" spans="1:22" s="113" customFormat="1" ht="20.25">
      <c r="A1" s="232" t="s">
        <v>105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s="113" customFormat="1" ht="15">
      <c r="A2" s="233" t="str">
        <f>CONCATENATE('Základní list'!$E$3)</f>
        <v>KP a D  2. kolo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ht="7.5" customHeight="1" thickBot="1"/>
    <row r="4" spans="1:22" ht="12.75">
      <c r="A4" s="257" t="s">
        <v>42</v>
      </c>
      <c r="B4" s="234" t="s">
        <v>102</v>
      </c>
      <c r="C4" s="237" t="s">
        <v>24</v>
      </c>
      <c r="D4" s="248" t="s">
        <v>26</v>
      </c>
      <c r="E4" s="249"/>
      <c r="F4" s="249"/>
      <c r="G4" s="249"/>
      <c r="H4" s="249"/>
      <c r="I4" s="249"/>
      <c r="J4" s="250"/>
      <c r="K4" s="234" t="s">
        <v>102</v>
      </c>
      <c r="L4" s="237" t="s">
        <v>24</v>
      </c>
      <c r="M4" s="240" t="s">
        <v>27</v>
      </c>
      <c r="N4" s="241"/>
      <c r="O4" s="241"/>
      <c r="P4" s="241"/>
      <c r="Q4" s="241"/>
      <c r="R4" s="241"/>
      <c r="S4" s="242"/>
      <c r="T4" s="249" t="s">
        <v>107</v>
      </c>
      <c r="U4" s="249"/>
      <c r="V4" s="250"/>
    </row>
    <row r="5" spans="1:22" ht="12.75">
      <c r="A5" s="258"/>
      <c r="B5" s="235"/>
      <c r="C5" s="238"/>
      <c r="D5" s="243" t="s">
        <v>30</v>
      </c>
      <c r="E5" s="179"/>
      <c r="F5" s="244" t="s">
        <v>104</v>
      </c>
      <c r="G5" s="245"/>
      <c r="H5" s="246" t="s">
        <v>103</v>
      </c>
      <c r="I5" s="244"/>
      <c r="J5" s="247"/>
      <c r="K5" s="235"/>
      <c r="L5" s="238"/>
      <c r="M5" s="243" t="s">
        <v>30</v>
      </c>
      <c r="N5" s="179"/>
      <c r="O5" s="244" t="s">
        <v>104</v>
      </c>
      <c r="P5" s="245"/>
      <c r="Q5" s="246" t="s">
        <v>103</v>
      </c>
      <c r="R5" s="244"/>
      <c r="S5" s="247"/>
      <c r="T5" s="252"/>
      <c r="U5" s="252"/>
      <c r="V5" s="253"/>
    </row>
    <row r="6" spans="1:24" ht="16.5" thickBot="1">
      <c r="A6" s="259"/>
      <c r="B6" s="236"/>
      <c r="C6" s="239"/>
      <c r="D6" s="134" t="s">
        <v>5</v>
      </c>
      <c r="E6" s="135" t="s">
        <v>4</v>
      </c>
      <c r="F6" s="136" t="s">
        <v>1</v>
      </c>
      <c r="G6" s="135" t="s">
        <v>13</v>
      </c>
      <c r="H6" s="135" t="s">
        <v>1</v>
      </c>
      <c r="I6" s="135" t="s">
        <v>3</v>
      </c>
      <c r="J6" s="137" t="s">
        <v>2</v>
      </c>
      <c r="K6" s="236"/>
      <c r="L6" s="239"/>
      <c r="M6" s="134" t="s">
        <v>5</v>
      </c>
      <c r="N6" s="135" t="s">
        <v>4</v>
      </c>
      <c r="O6" s="136" t="s">
        <v>1</v>
      </c>
      <c r="P6" s="135" t="s">
        <v>13</v>
      </c>
      <c r="Q6" s="135" t="s">
        <v>1</v>
      </c>
      <c r="R6" s="135" t="s">
        <v>3</v>
      </c>
      <c r="S6" s="137" t="s">
        <v>2</v>
      </c>
      <c r="T6" s="152" t="s">
        <v>1</v>
      </c>
      <c r="U6" s="135" t="s">
        <v>3</v>
      </c>
      <c r="V6" s="137" t="s">
        <v>2</v>
      </c>
      <c r="W6" s="38" t="s">
        <v>14</v>
      </c>
      <c r="X6" s="38" t="s">
        <v>15</v>
      </c>
    </row>
    <row r="7" spans="1:24" ht="12.75" customHeight="1">
      <c r="A7" s="254" t="s">
        <v>177</v>
      </c>
      <c r="B7" s="114">
        <f>IF(ISBLANK($C7),"",INDEX('Výsledková listina'!$B:$B,MATCH($C7,'Výsledková listina'!$C:$C,0),1))</f>
        <v>6204</v>
      </c>
      <c r="C7" s="122" t="s">
        <v>138</v>
      </c>
      <c r="D7" s="131" t="str">
        <f>IF(ISBLANK($C7),"",IF(INDEX('Výsledková listina'!$F:$F,MATCH($B7,'Výsledková listina'!$B:$B,0),1)=0,"",INDEX('Výsledková listina'!$F:$F,MATCH($B7,'Výsledková listina'!$B:$B,0),1)))</f>
        <v>B</v>
      </c>
      <c r="E7" s="128">
        <f>IF(ISBLANK($C7),"",IF(INDEX('Výsledková listina'!$G:$G,MATCH($B7,'Výsledková listina'!$B:$B,0),1)=0,"",INDEX('Výsledková listina'!$G:$G,MATCH($B7,'Výsledková listina'!$B:$B,0),1)))</f>
        <v>3</v>
      </c>
      <c r="F7" s="125">
        <f>IF($E7="","",INDEX('1. závod (divize)'!$A:$BX,$E7+5,INDEX('Základní list'!$B:$B,MATCH($D7,'Základní list'!$A:$A,0),1)))</f>
        <v>12690</v>
      </c>
      <c r="G7" s="115">
        <f>IF($E7="",COUNTA($A:$A)-3,INDEX('1. závod (divize)'!$A:$BX,$E7+5,INDEX('Základní list'!$B:$B,MATCH($D7,'Základní list'!$A:$A,0),1)+1))</f>
        <v>1</v>
      </c>
      <c r="H7" s="201">
        <f>IF($E7="","",SUM(F7:F9))</f>
        <v>26130</v>
      </c>
      <c r="I7" s="201">
        <f>IF($E7="","",SUM(G7:G9))</f>
        <v>3</v>
      </c>
      <c r="J7" s="260">
        <f>IF($E7="","",RANK(I7,I:I,1))</f>
        <v>1</v>
      </c>
      <c r="K7" s="114">
        <f>IF(L7="","",INDEX('Výsledková listina'!$B:$B,MATCH($L7,'Výsledková listina'!$C:$C,0),1))</f>
        <v>6204</v>
      </c>
      <c r="L7" s="122" t="str">
        <f>IF(ISBLANK(C7),"",C7)</f>
        <v>Čeněk Josef</v>
      </c>
      <c r="M7" s="131" t="str">
        <f>IF($L7="","",IF(INDEX('Výsledková listina'!$J:$J,MATCH($K7,'Výsledková listina'!$B:$B,0),1)=0,"",INDEX('Výsledková listina'!$J:$J,MATCH($K7,'Výsledková listina'!$B:$B,0),1)))</f>
        <v>A</v>
      </c>
      <c r="N7" s="128">
        <f>IF($L7="","",IF(INDEX('Výsledková listina'!$K:$K,MATCH($K7,'Výsledková listina'!$B:$B,0),1)=0,"",INDEX('Výsledková listina'!$K:$K,MATCH($K7,'Výsledková listina'!$B:$B,0),1)))</f>
        <v>2</v>
      </c>
      <c r="O7" s="125">
        <f>IF($N7="","",INDEX('2. závod (divize)'!$A:$BX,$N7+5,INDEX('Základní list'!$B:$B,MATCH($M7,'Základní list'!$A:$A,0),1)))</f>
        <v>20560</v>
      </c>
      <c r="P7" s="115">
        <f>IF($N7="",COUNTA($A:$A)-3,INDEX('2. závod (divize)'!$A:$BX,$N7+5,INDEX('Základní list'!$B:$B,MATCH($M7,'Základní list'!$A:$A,0),1)+1))</f>
        <v>1</v>
      </c>
      <c r="Q7" s="201">
        <f>IF($N7="","",SUM(O7:O9))</f>
        <v>35520</v>
      </c>
      <c r="R7" s="201">
        <f>IF($N7="","",SUM(P7:P9))</f>
        <v>6</v>
      </c>
      <c r="S7" s="263">
        <f>IF($N7="","",RANK(R7,R:R,1))</f>
        <v>1</v>
      </c>
      <c r="T7" s="269">
        <f>IF(ISBLANK($A7),"",SUM(H7,Q7))</f>
        <v>61650</v>
      </c>
      <c r="U7" s="266">
        <f>IF(ISBLANK($A7),"",SUM(I7,R7))</f>
        <v>9</v>
      </c>
      <c r="V7" s="263">
        <f>IF(ISBLANK($A7),"",RANK(U7,U:U,1))</f>
        <v>1</v>
      </c>
      <c r="W7" t="str">
        <f>CONCATENATE(D7,E7)</f>
        <v>B3</v>
      </c>
      <c r="X7" t="str">
        <f>CONCATENATE(M7,N7)</f>
        <v>A2</v>
      </c>
    </row>
    <row r="8" spans="1:24" ht="12.75" customHeight="1">
      <c r="A8" s="255"/>
      <c r="B8" s="116">
        <f>IF(ISBLANK($C8),"",INDEX('Výsledková listina'!$B:$B,MATCH($C8,'Výsledková listina'!$C:$C,0),1))</f>
        <v>5468</v>
      </c>
      <c r="C8" s="123" t="s">
        <v>149</v>
      </c>
      <c r="D8" s="132" t="str">
        <f>IF(ISBLANK($C8),"",IF(INDEX('Výsledková listina'!$F:$F,MATCH($B8,'Výsledková listina'!$B:$B,0),1)=0,"",INDEX('Výsledková listina'!$F:$F,MATCH($B8,'Výsledková listina'!$B:$B,0),1)))</f>
        <v>A</v>
      </c>
      <c r="E8" s="129">
        <f>IF(ISBLANK($C8),"",IF(INDEX('Výsledková listina'!$G:$G,MATCH($B8,'Výsledková listina'!$B:$B,0),1)=0,"",INDEX('Výsledková listina'!$G:$G,MATCH($B8,'Výsledková listina'!$B:$B,0),1)))</f>
        <v>4</v>
      </c>
      <c r="F8" s="126">
        <f>IF($E8="","",INDEX('1. závod (divize)'!$A:$BX,$E8+5,INDEX('Základní list'!$B:$B,MATCH($D8,'Základní list'!$A:$A,0),1)))</f>
        <v>8980</v>
      </c>
      <c r="G8" s="117">
        <f>IF($E8="",COUNTA($A:$A)-3,INDEX('1. závod (divize)'!$A:$BX,$E8+5,INDEX('Základní list'!$B:$B,MATCH($D8,'Základní list'!$A:$A,0),1)+1))</f>
        <v>1</v>
      </c>
      <c r="H8" s="193"/>
      <c r="I8" s="193"/>
      <c r="J8" s="261"/>
      <c r="K8" s="116">
        <f>IF(L8="","",INDEX('Výsledková listina'!$B:$B,MATCH($L8,'Výsledková listina'!$C:$C,0),1))</f>
        <v>5468</v>
      </c>
      <c r="L8" s="123" t="str">
        <f>IF(ISBLANK(C8),"",C8)</f>
        <v>Ambros Josef</v>
      </c>
      <c r="M8" s="132" t="str">
        <f>IF($L8="","",IF(INDEX('Výsledková listina'!$J:$J,MATCH($K8,'Výsledková listina'!$B:$B,0),1)=0,"",INDEX('Výsledková listina'!$J:$J,MATCH($K8,'Výsledková listina'!$B:$B,0),1)))</f>
        <v>B</v>
      </c>
      <c r="N8" s="129">
        <f>IF($L8="","",IF(INDEX('Výsledková listina'!$K:$K,MATCH($K8,'Výsledková listina'!$B:$B,0),1)=0,"",INDEX('Výsledková listina'!$K:$K,MATCH($K8,'Výsledková listina'!$B:$B,0),1)))</f>
        <v>4</v>
      </c>
      <c r="O8" s="126">
        <f>IF($N8="","",INDEX('2. závod (divize)'!$A:$BX,$N8+5,INDEX('Základní list'!$B:$B,MATCH($M8,'Základní list'!$A:$A,0),1)))</f>
        <v>11840</v>
      </c>
      <c r="P8" s="117">
        <f>IF($N8="",COUNTA($A:$A)-3,INDEX('2. závod (divize)'!$A:$BX,$N8+5,INDEX('Základní list'!$B:$B,MATCH($M8,'Základní list'!$A:$A,0),1)+1))</f>
        <v>2</v>
      </c>
      <c r="Q8" s="193"/>
      <c r="R8" s="193"/>
      <c r="S8" s="264"/>
      <c r="T8" s="189"/>
      <c r="U8" s="267"/>
      <c r="V8" s="264"/>
      <c r="W8" t="str">
        <f>CONCATENATE(D8,E8)</f>
        <v>A4</v>
      </c>
      <c r="X8" t="str">
        <f>CONCATENATE(M8,N8)</f>
        <v>B4</v>
      </c>
    </row>
    <row r="9" spans="1:24" ht="13.5" customHeight="1" thickBot="1">
      <c r="A9" s="256"/>
      <c r="B9" s="118">
        <f>IF(ISBLANK($C9),"",INDEX('Výsledková listina'!$B:$B,MATCH($C9,'Výsledková listina'!$C:$C,0),1))</f>
        <v>5542</v>
      </c>
      <c r="C9" s="124" t="s">
        <v>158</v>
      </c>
      <c r="D9" s="133" t="str">
        <f>IF(ISBLANK($C9),"",IF(INDEX('Výsledková listina'!$F:$F,MATCH($B9,'Výsledková listina'!$B:$B,0),1)=0,"",INDEX('Výsledková listina'!$F:$F,MATCH($B9,'Výsledková listina'!$B:$B,0),1)))</f>
        <v>C</v>
      </c>
      <c r="E9" s="130">
        <f>IF(ISBLANK($C9),"",IF(INDEX('Výsledková listina'!$G:$G,MATCH($B9,'Výsledková listina'!$B:$B,0),1)=0,"",INDEX('Výsledková listina'!$G:$G,MATCH($B9,'Výsledková listina'!$B:$B,0),1)))</f>
        <v>9</v>
      </c>
      <c r="F9" s="127">
        <f>IF($E9="","",INDEX('1. závod (divize)'!$A:$BX,$E9+5,INDEX('Základní list'!$B:$B,MATCH($D9,'Základní list'!$A:$A,0),1)))</f>
        <v>4460</v>
      </c>
      <c r="G9" s="119">
        <f>IF($E9="",COUNTA($A:$A)-3,INDEX('1. závod (divize)'!$A:$BX,$E9+5,INDEX('Základní list'!$B:$B,MATCH($D9,'Základní list'!$A:$A,0),1)+1))</f>
        <v>1</v>
      </c>
      <c r="H9" s="251"/>
      <c r="I9" s="251"/>
      <c r="J9" s="262"/>
      <c r="K9" s="118">
        <f>IF(L9="","",INDEX('Výsledková listina'!$B:$B,MATCH($L9,'Výsledková listina'!$C:$C,0),1))</f>
        <v>5542</v>
      </c>
      <c r="L9" s="124" t="str">
        <f>IF(ISBLANK(C9),"",C9)</f>
        <v>Turek Michal </v>
      </c>
      <c r="M9" s="133" t="str">
        <f>IF($L9="","",IF(INDEX('Výsledková listina'!$J:$J,MATCH($K9,'Výsledková listina'!$B:$B,0),1)=0,"",INDEX('Výsledková listina'!$J:$J,MATCH($K9,'Výsledková listina'!$B:$B,0),1)))</f>
        <v>C</v>
      </c>
      <c r="N9" s="130">
        <f>IF($L9="","",IF(INDEX('Výsledková listina'!$K:$K,MATCH($K9,'Výsledková listina'!$B:$B,0),1)=0,"",INDEX('Výsledková listina'!$K:$K,MATCH($K9,'Výsledková listina'!$B:$B,0),1)))</f>
        <v>7</v>
      </c>
      <c r="O9" s="127">
        <f>IF($N9="","",INDEX('2. závod (divize)'!$A:$BX,$N9+5,INDEX('Základní list'!$B:$B,MATCH($M9,'Základní list'!$A:$A,0),1)))</f>
        <v>3120</v>
      </c>
      <c r="P9" s="119">
        <f>IF($N9="",COUNTA($A:$A)-3,INDEX('2. závod (divize)'!$A:$BX,$N9+5,INDEX('Základní list'!$B:$B,MATCH($M9,'Základní list'!$A:$A,0),1)+1))</f>
        <v>3</v>
      </c>
      <c r="Q9" s="251"/>
      <c r="R9" s="251"/>
      <c r="S9" s="265"/>
      <c r="T9" s="270"/>
      <c r="U9" s="268"/>
      <c r="V9" s="265"/>
      <c r="W9" t="str">
        <f>CONCATENATE(D9,E9)</f>
        <v>C9</v>
      </c>
      <c r="X9" t="str">
        <f>CONCATENATE(M9,N9)</f>
        <v>C7</v>
      </c>
    </row>
    <row r="10" spans="1:24" ht="12.75" customHeight="1">
      <c r="A10" s="254" t="s">
        <v>153</v>
      </c>
      <c r="B10" s="114">
        <f>IF(ISBLANK($C10),"",INDEX('Výsledková listina'!$B:$B,MATCH($C10,'Výsledková listina'!$C:$C,0),1))</f>
        <v>1498</v>
      </c>
      <c r="C10" s="122" t="s">
        <v>155</v>
      </c>
      <c r="D10" s="131" t="str">
        <f>IF(ISBLANK($C10),"",IF(INDEX('Výsledková listina'!$F:$F,MATCH($B10,'Výsledková listina'!$B:$B,0),1)=0,"",INDEX('Výsledková listina'!$F:$F,MATCH($B10,'Výsledková listina'!$B:$B,0),1)))</f>
        <v>C</v>
      </c>
      <c r="E10" s="128">
        <f>IF(ISBLANK($C10),"",IF(INDEX('Výsledková listina'!$G:$G,MATCH($B10,'Výsledková listina'!$B:$B,0),1)=0,"",INDEX('Výsledková listina'!$G:$G,MATCH($B10,'Výsledková listina'!$B:$B,0),1)))</f>
        <v>4</v>
      </c>
      <c r="F10" s="125">
        <f>IF($E10="","",INDEX('1. závod (divize)'!$A:$BX,$E10+5,INDEX('Základní list'!$B:$B,MATCH($D10,'Základní list'!$A:$A,0),1)))</f>
        <v>3280</v>
      </c>
      <c r="G10" s="115">
        <f>IF($E10="",COUNTA($A:$A)-3,INDEX('1. závod (divize)'!$A:$BX,$E10+5,INDEX('Základní list'!$B:$B,MATCH($D10,'Základní list'!$A:$A,0),1)+1))</f>
        <v>2</v>
      </c>
      <c r="H10" s="201">
        <f>IF($E10="","",SUM(F10:F12))</f>
        <v>14680</v>
      </c>
      <c r="I10" s="201">
        <f>IF($E10="","",SUM(G10:G12))</f>
        <v>7</v>
      </c>
      <c r="J10" s="260">
        <f>IF($E10="","",RANK(I10,I:I,1))</f>
        <v>2</v>
      </c>
      <c r="K10" s="114">
        <f>IF(L10="","",INDEX('Výsledková listina'!$B:$B,MATCH($L10,'Výsledková listina'!$C:$C,0),1))</f>
        <v>1498</v>
      </c>
      <c r="L10" s="122" t="str">
        <f>IF(ISBLANK(C10),"",C10)</f>
        <v>Frič Petr</v>
      </c>
      <c r="M10" s="131" t="str">
        <f>IF($L10="","",IF(INDEX('Výsledková listina'!$J:$J,MATCH($K10,'Výsledková listina'!$B:$B,0),1)=0,"",INDEX('Výsledková listina'!$J:$J,MATCH($K10,'Výsledková listina'!$B:$B,0),1)))</f>
        <v>C</v>
      </c>
      <c r="N10" s="128">
        <f>IF($L10="","",IF(INDEX('Výsledková listina'!$K:$K,MATCH($K10,'Výsledková listina'!$B:$B,0),1)=0,"",INDEX('Výsledková listina'!$K:$K,MATCH($K10,'Výsledková listina'!$B:$B,0),1)))</f>
        <v>5</v>
      </c>
      <c r="O10" s="125">
        <f>IF($N10="","",INDEX('2. závod (divize)'!$A:$BX,$N10+5,INDEX('Základní list'!$B:$B,MATCH($M10,'Základní list'!$A:$A,0),1)))</f>
        <v>5500</v>
      </c>
      <c r="P10" s="115">
        <f>IF($N10="",COUNTA($A:$A)-3,INDEX('2. závod (divize)'!$A:$BX,$N10+5,INDEX('Základní list'!$B:$B,MATCH($M10,'Základní list'!$A:$A,0),1)+1))</f>
        <v>2</v>
      </c>
      <c r="Q10" s="201">
        <f>IF($N10="","",SUM(O10:O12))</f>
        <v>28770</v>
      </c>
      <c r="R10" s="201">
        <f>IF($N10="","",SUM(P10:P12))</f>
        <v>6</v>
      </c>
      <c r="S10" s="263">
        <f>IF($N10="","",RANK(R10,R:R,1))</f>
        <v>1</v>
      </c>
      <c r="T10" s="269">
        <f>IF(ISBLANK($A10),"",SUM(H10,Q10))</f>
        <v>43450</v>
      </c>
      <c r="U10" s="266">
        <f>IF(ISBLANK($A10),"",SUM(I10,R10))</f>
        <v>13</v>
      </c>
      <c r="V10" s="263">
        <f>IF(ISBLANK($A10),"",RANK(U10,U:U,1))</f>
        <v>2</v>
      </c>
      <c r="W10" t="str">
        <f>CONCATENATE(D10,E10)</f>
        <v>C4</v>
      </c>
      <c r="X10" t="str">
        <f>CONCATENATE(M10,N10)</f>
        <v>C5</v>
      </c>
    </row>
    <row r="11" spans="1:24" ht="12.75" customHeight="1">
      <c r="A11" s="255"/>
      <c r="B11" s="116">
        <f>IF(ISBLANK($C11),"",INDEX('Výsledková listina'!$B:$B,MATCH($C11,'Výsledková listina'!$C:$C,0),1))</f>
        <v>4080</v>
      </c>
      <c r="C11" s="123" t="s">
        <v>152</v>
      </c>
      <c r="D11" s="132" t="str">
        <f>IF(ISBLANK($C11),"",IF(INDEX('Výsledková listina'!$F:$F,MATCH($B11,'Výsledková listina'!$B:$B,0),1)=0,"",INDEX('Výsledková listina'!$F:$F,MATCH($B11,'Výsledková listina'!$B:$B,0),1)))</f>
        <v>B</v>
      </c>
      <c r="E11" s="129">
        <f>IF(ISBLANK($C11),"",IF(INDEX('Výsledková listina'!$G:$G,MATCH($B11,'Výsledková listina'!$B:$B,0),1)=0,"",INDEX('Výsledková listina'!$G:$G,MATCH($B11,'Výsledková listina'!$B:$B,0),1)))</f>
        <v>9</v>
      </c>
      <c r="F11" s="126">
        <f>IF($E11="","",INDEX('1. závod (divize)'!$A:$BX,$E11+5,INDEX('Základní list'!$B:$B,MATCH($D11,'Základní list'!$A:$A,0),1)))</f>
        <v>5020</v>
      </c>
      <c r="G11" s="117">
        <f>IF($E11="",COUNTA($A:$A)-3,INDEX('1. závod (divize)'!$A:$BX,$E11+5,INDEX('Základní list'!$B:$B,MATCH($D11,'Základní list'!$A:$A,0),1)+1))</f>
        <v>2</v>
      </c>
      <c r="H11" s="193"/>
      <c r="I11" s="193"/>
      <c r="J11" s="261"/>
      <c r="K11" s="116">
        <f>IF(L11="","",INDEX('Výsledková listina'!$B:$B,MATCH($L11,'Výsledková listina'!$C:$C,0),1))</f>
        <v>4080</v>
      </c>
      <c r="L11" s="123" t="str">
        <f>IF(ISBLANK(C11),"",C11)</f>
        <v>Petráček Ota</v>
      </c>
      <c r="M11" s="132" t="str">
        <f>IF($L11="","",IF(INDEX('Výsledková listina'!$J:$J,MATCH($K11,'Výsledková listina'!$B:$B,0),1)=0,"",INDEX('Výsledková listina'!$J:$J,MATCH($K11,'Výsledková listina'!$B:$B,0),1)))</f>
        <v>B</v>
      </c>
      <c r="N11" s="129">
        <f>IF($L11="","",IF(INDEX('Výsledková listina'!$K:$K,MATCH($K11,'Výsledková listina'!$B:$B,0),1)=0,"",INDEX('Výsledková listina'!$K:$K,MATCH($K11,'Výsledková listina'!$B:$B,0),1)))</f>
        <v>2</v>
      </c>
      <c r="O11" s="126">
        <f>IF($N11="","",INDEX('2. závod (divize)'!$A:$BX,$N11+5,INDEX('Základní list'!$B:$B,MATCH($M11,'Základní list'!$A:$A,0),1)))</f>
        <v>14140</v>
      </c>
      <c r="P11" s="117">
        <f>IF($N11="",COUNTA($A:$A)-3,INDEX('2. závod (divize)'!$A:$BX,$N11+5,INDEX('Základní list'!$B:$B,MATCH($M11,'Základní list'!$A:$A,0),1)+1))</f>
        <v>1</v>
      </c>
      <c r="Q11" s="193"/>
      <c r="R11" s="193"/>
      <c r="S11" s="264"/>
      <c r="T11" s="189"/>
      <c r="U11" s="267"/>
      <c r="V11" s="264"/>
      <c r="W11" t="str">
        <f>CONCATENATE(D11,E11)</f>
        <v>B9</v>
      </c>
      <c r="X11" t="str">
        <f>CONCATENATE(M11,N11)</f>
        <v>B2</v>
      </c>
    </row>
    <row r="12" spans="1:24" ht="13.5" customHeight="1" thickBot="1">
      <c r="A12" s="256"/>
      <c r="B12" s="118">
        <f>IF(ISBLANK($C12),"",INDEX('Výsledková listina'!$B:$B,MATCH($C12,'Výsledková listina'!$C:$C,0),1))</f>
        <v>1497</v>
      </c>
      <c r="C12" s="124" t="s">
        <v>160</v>
      </c>
      <c r="D12" s="133" t="str">
        <f>IF(ISBLANK($C12),"",IF(INDEX('Výsledková listina'!$F:$F,MATCH($B12,'Výsledková listina'!$B:$B,0),1)=0,"",INDEX('Výsledková listina'!$F:$F,MATCH($B12,'Výsledková listina'!$B:$B,0),1)))</f>
        <v>A</v>
      </c>
      <c r="E12" s="130">
        <f>IF(ISBLANK($C12),"",IF(INDEX('Výsledková listina'!$G:$G,MATCH($B12,'Výsledková listina'!$B:$B,0),1)=0,"",INDEX('Výsledková listina'!$G:$G,MATCH($B12,'Výsledková listina'!$B:$B,0),1)))</f>
        <v>5</v>
      </c>
      <c r="F12" s="127">
        <f>IF($E12="","",INDEX('1. závod (divize)'!$A:$BX,$E12+5,INDEX('Základní list'!$B:$B,MATCH($D12,'Základní list'!$A:$A,0),1)))</f>
        <v>6380</v>
      </c>
      <c r="G12" s="119">
        <f>IF($E12="",COUNTA($A:$A)-3,INDEX('1. závod (divize)'!$A:$BX,$E12+5,INDEX('Základní list'!$B:$B,MATCH($D12,'Základní list'!$A:$A,0),1)+1))</f>
        <v>3</v>
      </c>
      <c r="H12" s="251"/>
      <c r="I12" s="251"/>
      <c r="J12" s="262"/>
      <c r="K12" s="118">
        <f>IF(L12="","",INDEX('Výsledková listina'!$B:$B,MATCH($L12,'Výsledková listina'!$C:$C,0),1))</f>
        <v>1497</v>
      </c>
      <c r="L12" s="124" t="str">
        <f>IF(ISBLANK(C12),"",C12)</f>
        <v>Nekuda Pavel</v>
      </c>
      <c r="M12" s="133" t="str">
        <f>IF($L12="","",IF(INDEX('Výsledková listina'!$J:$J,MATCH($K12,'Výsledková listina'!$B:$B,0),1)=0,"",INDEX('Výsledková listina'!$J:$J,MATCH($K12,'Výsledková listina'!$B:$B,0),1)))</f>
        <v>A</v>
      </c>
      <c r="N12" s="130">
        <f>IF($L12="","",IF(INDEX('Výsledková listina'!$K:$K,MATCH($K12,'Výsledková listina'!$B:$B,0),1)=0,"",INDEX('Výsledková listina'!$K:$K,MATCH($K12,'Výsledková listina'!$B:$B,0),1)))</f>
        <v>4</v>
      </c>
      <c r="O12" s="127">
        <f>IF($N12="","",INDEX('2. závod (divize)'!$A:$BX,$N12+5,INDEX('Základní list'!$B:$B,MATCH($M12,'Základní list'!$A:$A,0),1)))</f>
        <v>9130</v>
      </c>
      <c r="P12" s="119">
        <f>IF($N12="",COUNTA($A:$A)-3,INDEX('2. závod (divize)'!$A:$BX,$N12+5,INDEX('Základní list'!$B:$B,MATCH($M12,'Základní list'!$A:$A,0),1)+1))</f>
        <v>3</v>
      </c>
      <c r="Q12" s="251"/>
      <c r="R12" s="251"/>
      <c r="S12" s="265"/>
      <c r="T12" s="270"/>
      <c r="U12" s="268"/>
      <c r="V12" s="265"/>
      <c r="W12" t="str">
        <f>CONCATENATE(D12,E12)</f>
        <v>A5</v>
      </c>
      <c r="X12" t="str">
        <f>CONCATENATE(M12,N12)</f>
        <v>A4</v>
      </c>
    </row>
    <row r="13" spans="1:24" ht="12.75" customHeight="1">
      <c r="A13" s="254" t="s">
        <v>151</v>
      </c>
      <c r="B13" s="114">
        <f>IF(ISBLANK($C13),"",INDEX('Výsledková listina'!$B:$B,MATCH($C13,'Výsledková listina'!$C:$C,0),1))</f>
        <v>5175</v>
      </c>
      <c r="C13" s="122" t="s">
        <v>150</v>
      </c>
      <c r="D13" s="131" t="str">
        <f>IF(ISBLANK($C13),"",IF(INDEX('Výsledková listina'!$F:$F,MATCH($B13,'Výsledková listina'!$B:$B,0),1)=0,"",INDEX('Výsledková listina'!$F:$F,MATCH($B13,'Výsledková listina'!$B:$B,0),1)))</f>
        <v>A</v>
      </c>
      <c r="E13" s="128">
        <f>IF(ISBLANK($C13),"",IF(INDEX('Výsledková listina'!$G:$G,MATCH($B13,'Výsledková listina'!$B:$B,0),1)=0,"",INDEX('Výsledková listina'!$G:$G,MATCH($B13,'Výsledková listina'!$B:$B,0),1)))</f>
        <v>3</v>
      </c>
      <c r="F13" s="125">
        <f>IF($E13="","",INDEX('1. závod (divize)'!$A:$BX,$E13+5,INDEX('Základní list'!$B:$B,MATCH($D13,'Základní list'!$A:$A,0),1)))</f>
        <v>7820</v>
      </c>
      <c r="G13" s="115">
        <f>IF($E13="",COUNTA($A:$A)-3,INDEX('1. závod (divize)'!$A:$BX,$E13+5,INDEX('Základní list'!$B:$B,MATCH($D13,'Základní list'!$A:$A,0),1)+1))</f>
        <v>2</v>
      </c>
      <c r="H13" s="201">
        <f>IF($E13="","",SUM(F13:F15))</f>
        <v>14550</v>
      </c>
      <c r="I13" s="201">
        <f>IF($E13="","",SUM(G13:G15))</f>
        <v>8</v>
      </c>
      <c r="J13" s="260">
        <f>IF($E13="","",RANK(I13,I:I,1))</f>
        <v>3</v>
      </c>
      <c r="K13" s="114">
        <f>IF(L13="","",INDEX('Výsledková listina'!$B:$B,MATCH($L13,'Výsledková listina'!$C:$C,0),1))</f>
        <v>5175</v>
      </c>
      <c r="L13" s="122" t="str">
        <f>IF(ISBLANK(C13),"",C13)</f>
        <v>Svatek Vladimír</v>
      </c>
      <c r="M13" s="131" t="str">
        <f>IF($L13="","",IF(INDEX('Výsledková listina'!$J:$J,MATCH($K13,'Výsledková listina'!$B:$B,0),1)=0,"",INDEX('Výsledková listina'!$J:$J,MATCH($K13,'Výsledková listina'!$B:$B,0),1)))</f>
        <v>C</v>
      </c>
      <c r="N13" s="128">
        <f>IF($L13="","",IF(INDEX('Výsledková listina'!$K:$K,MATCH($K13,'Výsledková listina'!$B:$B,0),1)=0,"",INDEX('Výsledková listina'!$K:$K,MATCH($K13,'Výsledková listina'!$B:$B,0),1)))</f>
        <v>2</v>
      </c>
      <c r="O13" s="125">
        <f>IF($N13="","",INDEX('2. závod (divize)'!$A:$BX,$N13+5,INDEX('Základní list'!$B:$B,MATCH($M13,'Základní list'!$A:$A,0),1)))</f>
        <v>6570</v>
      </c>
      <c r="P13" s="115">
        <f>IF($N13="",COUNTA($A:$A)-3,INDEX('2. závod (divize)'!$A:$BX,$N13+5,INDEX('Základní list'!$B:$B,MATCH($M13,'Základní list'!$A:$A,0),1)+1))</f>
        <v>1</v>
      </c>
      <c r="Q13" s="201">
        <f>IF($N13="","",SUM(O13:O15))</f>
        <v>29410</v>
      </c>
      <c r="R13" s="201">
        <f>IF($N13="","",SUM(P13:P15))</f>
        <v>6</v>
      </c>
      <c r="S13" s="263">
        <f>IF($N13="","",RANK(R13,R:R,1))</f>
        <v>1</v>
      </c>
      <c r="T13" s="269">
        <f>IF(ISBLANK($A13),"",SUM(H13,Q13))</f>
        <v>43960</v>
      </c>
      <c r="U13" s="266">
        <f>IF(ISBLANK($A13),"",SUM(I13,R13))</f>
        <v>14</v>
      </c>
      <c r="V13" s="263">
        <f>IF(ISBLANK($A13),"",RANK(U13,U:U,1))</f>
        <v>3</v>
      </c>
      <c r="W13" t="str">
        <f>CONCATENATE(D13,E13)</f>
        <v>A3</v>
      </c>
      <c r="X13" t="str">
        <f>CONCATENATE(M13,N13)</f>
        <v>C2</v>
      </c>
    </row>
    <row r="14" spans="1:24" ht="12.75" customHeight="1">
      <c r="A14" s="255"/>
      <c r="B14" s="116">
        <f>IF(ISBLANK($C14),"",INDEX('Výsledková listina'!$B:$B,MATCH($C14,'Výsledková listina'!$C:$C,0),1))</f>
        <v>4105</v>
      </c>
      <c r="C14" s="123" t="s">
        <v>157</v>
      </c>
      <c r="D14" s="132" t="str">
        <f>IF(ISBLANK($C14),"",IF(INDEX('Výsledková listina'!$F:$F,MATCH($B14,'Výsledková listina'!$B:$B,0),1)=0,"",INDEX('Výsledková listina'!$F:$F,MATCH($B14,'Výsledková listina'!$B:$B,0),1)))</f>
        <v>B</v>
      </c>
      <c r="E14" s="129">
        <f>IF(ISBLANK($C14),"",IF(INDEX('Výsledková listina'!$G:$G,MATCH($B14,'Výsledková listina'!$B:$B,0),1)=0,"",INDEX('Výsledková listina'!$G:$G,MATCH($B14,'Výsledková listina'!$B:$B,0),1)))</f>
        <v>4</v>
      </c>
      <c r="F14" s="126">
        <f>IF($E14="","",INDEX('1. závod (divize)'!$A:$BX,$E14+5,INDEX('Základní list'!$B:$B,MATCH($D14,'Základní list'!$A:$A,0),1)))</f>
        <v>3690</v>
      </c>
      <c r="G14" s="117">
        <f>IF($E14="",COUNTA($A:$A)-3,INDEX('1. závod (divize)'!$A:$BX,$E14+5,INDEX('Základní list'!$B:$B,MATCH($D14,'Základní list'!$A:$A,0),1)+1))</f>
        <v>3</v>
      </c>
      <c r="H14" s="193"/>
      <c r="I14" s="193"/>
      <c r="J14" s="261"/>
      <c r="K14" s="116">
        <f>IF(L14="","",INDEX('Výsledková listina'!$B:$B,MATCH($L14,'Výsledková listina'!$C:$C,0),1))</f>
        <v>4105</v>
      </c>
      <c r="L14" s="123" t="str">
        <f>IF(ISBLANK(C14),"",C14)</f>
        <v>Dražan Zdeněk</v>
      </c>
      <c r="M14" s="132" t="str">
        <f>IF($L14="","",IF(INDEX('Výsledková listina'!$J:$J,MATCH($K14,'Výsledková listina'!$B:$B,0),1)=0,"",INDEX('Výsledková listina'!$J:$J,MATCH($K14,'Výsledková listina'!$B:$B,0),1)))</f>
        <v>A</v>
      </c>
      <c r="N14" s="129">
        <f>IF($L14="","",IF(INDEX('Výsledková listina'!$K:$K,MATCH($K14,'Výsledková listina'!$B:$B,0),1)=0,"",INDEX('Výsledková listina'!$K:$K,MATCH($K14,'Výsledková listina'!$B:$B,0),1)))</f>
        <v>9</v>
      </c>
      <c r="O14" s="126">
        <f>IF($N14="","",INDEX('2. závod (divize)'!$A:$BX,$N14+5,INDEX('Základní list'!$B:$B,MATCH($M14,'Základní list'!$A:$A,0),1)))</f>
        <v>15980</v>
      </c>
      <c r="P14" s="117">
        <f>IF($N14="",COUNTA($A:$A)-3,INDEX('2. závod (divize)'!$A:$BX,$N14+5,INDEX('Základní list'!$B:$B,MATCH($M14,'Základní list'!$A:$A,0),1)+1))</f>
        <v>2</v>
      </c>
      <c r="Q14" s="193"/>
      <c r="R14" s="193"/>
      <c r="S14" s="264"/>
      <c r="T14" s="189"/>
      <c r="U14" s="267"/>
      <c r="V14" s="264"/>
      <c r="W14" t="str">
        <f>CONCATENATE(D14,E14)</f>
        <v>B4</v>
      </c>
      <c r="X14" t="str">
        <f>CONCATENATE(M14,N14)</f>
        <v>A9</v>
      </c>
    </row>
    <row r="15" spans="1:24" ht="13.5" customHeight="1" thickBot="1">
      <c r="A15" s="256"/>
      <c r="B15" s="118">
        <f>IF(ISBLANK($C15),"",INDEX('Výsledková listina'!$B:$B,MATCH($C15,'Výsledková listina'!$C:$C,0),1))</f>
        <v>8</v>
      </c>
      <c r="C15" s="124" t="s">
        <v>154</v>
      </c>
      <c r="D15" s="133" t="str">
        <f>IF(ISBLANK($C15),"",IF(INDEX('Výsledková listina'!$F:$F,MATCH($B15,'Výsledková listina'!$B:$B,0),1)=0,"",INDEX('Výsledková listina'!$F:$F,MATCH($B15,'Výsledková listina'!$B:$B,0),1)))</f>
        <v>C</v>
      </c>
      <c r="E15" s="130">
        <f>IF(ISBLANK($C15),"",IF(INDEX('Výsledková listina'!$G:$G,MATCH($B15,'Výsledková listina'!$B:$B,0),1)=0,"",INDEX('Výsledková listina'!$G:$G,MATCH($B15,'Výsledková listina'!$B:$B,0),1)))</f>
        <v>7</v>
      </c>
      <c r="F15" s="127">
        <f>IF($E15="","",INDEX('1. závod (divize)'!$A:$BX,$E15+5,INDEX('Základní list'!$B:$B,MATCH($D15,'Základní list'!$A:$A,0),1)))</f>
        <v>3040</v>
      </c>
      <c r="G15" s="119">
        <f>IF($E15="",COUNTA($A:$A)-3,INDEX('1. závod (divize)'!$A:$BX,$E15+5,INDEX('Základní list'!$B:$B,MATCH($D15,'Základní list'!$A:$A,0),1)+1))</f>
        <v>3</v>
      </c>
      <c r="H15" s="251"/>
      <c r="I15" s="251"/>
      <c r="J15" s="262"/>
      <c r="K15" s="118">
        <f>IF(L15="","",INDEX('Výsledková listina'!$B:$B,MATCH($L15,'Výsledková listina'!$C:$C,0),1))</f>
        <v>8</v>
      </c>
      <c r="L15" s="124" t="str">
        <f>IF(ISBLANK(C15),"",C15)</f>
        <v>Pekárek Stanislav</v>
      </c>
      <c r="M15" s="133" t="str">
        <f>IF($L15="","",IF(INDEX('Výsledková listina'!$J:$J,MATCH($K15,'Výsledková listina'!$B:$B,0),1)=0,"",INDEX('Výsledková listina'!$J:$J,MATCH($K15,'Výsledková listina'!$B:$B,0),1)))</f>
        <v>B</v>
      </c>
      <c r="N15" s="130">
        <f>IF($L15="","",IF(INDEX('Výsledková listina'!$K:$K,MATCH($K15,'Výsledková listina'!$B:$B,0),1)=0,"",INDEX('Výsledková listina'!$K:$K,MATCH($K15,'Výsledková listina'!$B:$B,0),1)))</f>
        <v>8</v>
      </c>
      <c r="O15" s="127">
        <f>IF($N15="","",INDEX('2. závod (divize)'!$A:$BX,$N15+5,INDEX('Základní list'!$B:$B,MATCH($M15,'Základní list'!$A:$A,0),1)))</f>
        <v>6860</v>
      </c>
      <c r="P15" s="119">
        <f>IF($N15="",COUNTA($A:$A)-3,INDEX('2. závod (divize)'!$A:$BX,$N15+5,INDEX('Základní list'!$B:$B,MATCH($M15,'Základní list'!$A:$A,0),1)+1))</f>
        <v>3</v>
      </c>
      <c r="Q15" s="251"/>
      <c r="R15" s="251"/>
      <c r="S15" s="265"/>
      <c r="T15" s="270"/>
      <c r="U15" s="268"/>
      <c r="V15" s="265"/>
      <c r="W15" t="str">
        <f>CONCATENATE(D15,E15)</f>
        <v>C7</v>
      </c>
      <c r="X15" t="str">
        <f>CONCATENATE(M15,N15)</f>
        <v>B8</v>
      </c>
    </row>
    <row r="16" spans="1:24" ht="12.75" customHeight="1">
      <c r="A16" s="254" t="s">
        <v>165</v>
      </c>
      <c r="B16" s="114">
        <f>IF(ISBLANK($C16),"",INDEX('Výsledková listina'!$B:$B,MATCH($C16,'Výsledková listina'!$C:$C,0),1))</f>
        <v>4640</v>
      </c>
      <c r="C16" s="122" t="s">
        <v>166</v>
      </c>
      <c r="D16" s="131" t="str">
        <f>IF(ISBLANK($C16),"",IF(INDEX('Výsledková listina'!$F:$F,MATCH($B16,'Výsledková listina'!$B:$B,0),1)=0,"",INDEX('Výsledková listina'!$F:$F,MATCH($B16,'Výsledková listina'!$B:$B,0),1)))</f>
        <v>A</v>
      </c>
      <c r="E16" s="128">
        <f>IF(ISBLANK($C16),"",IF(INDEX('Výsledková listina'!$G:$G,MATCH($B16,'Výsledková listina'!$B:$B,0),1)=0,"",INDEX('Výsledková listina'!$G:$G,MATCH($B16,'Výsledková listina'!$B:$B,0),1)))</f>
        <v>9</v>
      </c>
      <c r="F16" s="125">
        <f>IF($E16="","",INDEX('1. závod (divize)'!$A:$BX,$E16+5,INDEX('Základní list'!$B:$B,MATCH($D16,'Základní list'!$A:$A,0),1)))</f>
        <v>660</v>
      </c>
      <c r="G16" s="115">
        <f>IF($E16="",COUNTA($A:$A)-3,INDEX('1. závod (divize)'!$A:$BX,$E16+5,INDEX('Základní list'!$B:$B,MATCH($D16,'Základní list'!$A:$A,0),1)+1))</f>
        <v>4</v>
      </c>
      <c r="H16" s="201">
        <f>IF($E16="","",SUM(F16:F18))</f>
        <v>3090</v>
      </c>
      <c r="I16" s="201">
        <f>IF($E16="","",SUM(G16:G18))</f>
        <v>12</v>
      </c>
      <c r="J16" s="260">
        <f>IF($E16="","",RANK(I16,I:I,1))</f>
        <v>4</v>
      </c>
      <c r="K16" s="114">
        <f>IF(L16="","",INDEX('Výsledková listina'!$B:$B,MATCH($L16,'Výsledková listina'!$C:$C,0),1))</f>
        <v>4640</v>
      </c>
      <c r="L16" s="122" t="str">
        <f>IF(ISBLANK(C16),"",C16)</f>
        <v>Richter Jiří</v>
      </c>
      <c r="M16" s="131" t="str">
        <f>IF($L16="","",IF(INDEX('Výsledková listina'!$J:$J,MATCH($K16,'Výsledková listina'!$B:$B,0),1)=0,"",INDEX('Výsledková listina'!$J:$J,MATCH($K16,'Výsledková listina'!$B:$B,0),1)))</f>
        <v>B</v>
      </c>
      <c r="N16" s="128">
        <f>IF($L16="","",IF(INDEX('Výsledková listina'!$K:$K,MATCH($K16,'Výsledková listina'!$B:$B,0),1)=0,"",INDEX('Výsledková listina'!$K:$K,MATCH($K16,'Výsledková listina'!$B:$B,0),1)))</f>
        <v>9</v>
      </c>
      <c r="O16" s="125">
        <f>IF($N16="","",INDEX('2. závod (divize)'!$A:$BX,$N16+5,INDEX('Základní list'!$B:$B,MATCH($M16,'Základní list'!$A:$A,0),1)))</f>
        <v>120</v>
      </c>
      <c r="P16" s="115">
        <f>IF($N16="",COUNTA($A:$A)-3,INDEX('2. závod (divize)'!$A:$BX,$N16+5,INDEX('Základní list'!$B:$B,MATCH($M16,'Základní list'!$A:$A,0),1)+1))</f>
        <v>4</v>
      </c>
      <c r="Q16" s="201">
        <f>IF($N16="","",SUM(O16:O18))</f>
        <v>3110</v>
      </c>
      <c r="R16" s="201">
        <f>IF($N16="","",SUM(P16:P18))</f>
        <v>12</v>
      </c>
      <c r="S16" s="263">
        <f>IF($N16="","",RANK(R16,R:R,1))</f>
        <v>4</v>
      </c>
      <c r="T16" s="269">
        <f>IF(ISBLANK($A16),"",SUM(H16,Q16))</f>
        <v>6200</v>
      </c>
      <c r="U16" s="266">
        <f>IF(ISBLANK($A16),"",SUM(I16,R16))</f>
        <v>24</v>
      </c>
      <c r="V16" s="263">
        <f>IF(ISBLANK($A16),"",RANK(U16,U:U,1))</f>
        <v>4</v>
      </c>
      <c r="W16" t="str">
        <f>CONCATENATE(D16,E16)</f>
        <v>A9</v>
      </c>
      <c r="X16" t="str">
        <f>CONCATENATE(M16,N16)</f>
        <v>B9</v>
      </c>
    </row>
    <row r="17" spans="1:24" ht="12.75" customHeight="1">
      <c r="A17" s="255"/>
      <c r="B17" s="116">
        <f>IF(ISBLANK($C17),"",INDEX('Výsledková listina'!$B:$B,MATCH($C17,'Výsledková listina'!$C:$C,0),1))</f>
        <v>4641</v>
      </c>
      <c r="C17" s="123" t="s">
        <v>163</v>
      </c>
      <c r="D17" s="132" t="str">
        <f>IF(ISBLANK($C17),"",IF(INDEX('Výsledková listina'!$F:$F,MATCH($B17,'Výsledková listina'!$B:$B,0),1)=0,"",INDEX('Výsledková listina'!$F:$F,MATCH($B17,'Výsledková listina'!$B:$B,0),1)))</f>
        <v>C</v>
      </c>
      <c r="E17" s="129">
        <f>IF(ISBLANK($C17),"",IF(INDEX('Výsledková listina'!$G:$G,MATCH($B17,'Výsledková listina'!$B:$B,0),1)=0,"",INDEX('Výsledková listina'!$G:$G,MATCH($B17,'Výsledková listina'!$B:$B,0),1)))</f>
        <v>5</v>
      </c>
      <c r="F17" s="126">
        <f>IF($E17="","",INDEX('1. závod (divize)'!$A:$BX,$E17+5,INDEX('Základní list'!$B:$B,MATCH($D17,'Základní list'!$A:$A,0),1)))</f>
        <v>1930</v>
      </c>
      <c r="G17" s="117">
        <f>IF($E17="",COUNTA($A:$A)-3,INDEX('1. závod (divize)'!$A:$BX,$E17+5,INDEX('Základní list'!$B:$B,MATCH($D17,'Základní list'!$A:$A,0),1)+1))</f>
        <v>4</v>
      </c>
      <c r="H17" s="193"/>
      <c r="I17" s="193"/>
      <c r="J17" s="261"/>
      <c r="K17" s="116">
        <f>IF(L17="","",INDEX('Výsledková listina'!$B:$B,MATCH($L17,'Výsledková listina'!$C:$C,0),1))</f>
        <v>4641</v>
      </c>
      <c r="L17" s="123" t="str">
        <f>IF(ISBLANK(C17),"",C17)</f>
        <v>Richterová Tereza</v>
      </c>
      <c r="M17" s="132" t="str">
        <f>IF($L17="","",IF(INDEX('Výsledková listina'!$J:$J,MATCH($K17,'Výsledková listina'!$B:$B,0),1)=0,"",INDEX('Výsledková listina'!$J:$J,MATCH($K17,'Výsledková listina'!$B:$B,0),1)))</f>
        <v>A</v>
      </c>
      <c r="N17" s="129">
        <f>IF($L17="","",IF(INDEX('Výsledková listina'!$K:$K,MATCH($K17,'Výsledková listina'!$B:$B,0),1)=0,"",INDEX('Výsledková listina'!$K:$K,MATCH($K17,'Výsledková listina'!$B:$B,0),1)))</f>
        <v>8</v>
      </c>
      <c r="O17" s="126">
        <f>IF($N17="","",INDEX('2. závod (divize)'!$A:$BX,$N17+5,INDEX('Základní list'!$B:$B,MATCH($M17,'Základní list'!$A:$A,0),1)))</f>
        <v>2680</v>
      </c>
      <c r="P17" s="117">
        <f>IF($N17="",COUNTA($A:$A)-3,INDEX('2. závod (divize)'!$A:$BX,$N17+5,INDEX('Základní list'!$B:$B,MATCH($M17,'Základní list'!$A:$A,0),1)+1))</f>
        <v>4</v>
      </c>
      <c r="Q17" s="193"/>
      <c r="R17" s="193"/>
      <c r="S17" s="264"/>
      <c r="T17" s="189"/>
      <c r="U17" s="267"/>
      <c r="V17" s="264"/>
      <c r="W17" t="str">
        <f>CONCATENATE(D17,E17)</f>
        <v>C5</v>
      </c>
      <c r="X17" t="str">
        <f>CONCATENATE(M17,N17)</f>
        <v>A8</v>
      </c>
    </row>
    <row r="18" spans="1:24" ht="13.5" customHeight="1" thickBot="1">
      <c r="A18" s="256"/>
      <c r="B18" s="118">
        <f>IF(ISBLANK($C18),"",INDEX('Výsledková listina'!$B:$B,MATCH($C18,'Výsledková listina'!$C:$C,0),1))</f>
        <v>5222</v>
      </c>
      <c r="C18" s="124" t="s">
        <v>168</v>
      </c>
      <c r="D18" s="133" t="str">
        <f>IF(ISBLANK($C18),"",IF(INDEX('Výsledková listina'!$F:$F,MATCH($B18,'Výsledková listina'!$B:$B,0),1)=0,"",INDEX('Výsledková listina'!$F:$F,MATCH($B18,'Výsledková listina'!$B:$B,0),1)))</f>
        <v>B</v>
      </c>
      <c r="E18" s="130">
        <f>IF(ISBLANK($C18),"",IF(INDEX('Výsledková listina'!$G:$G,MATCH($B18,'Výsledková listina'!$B:$B,0),1)=0,"",INDEX('Výsledková listina'!$G:$G,MATCH($B18,'Výsledková listina'!$B:$B,0),1)))</f>
        <v>5</v>
      </c>
      <c r="F18" s="127">
        <f>IF($E18="","",INDEX('1. závod (divize)'!$A:$BX,$E18+5,INDEX('Základní list'!$B:$B,MATCH($D18,'Základní list'!$A:$A,0),1)))</f>
        <v>500</v>
      </c>
      <c r="G18" s="119">
        <f>IF($E18="",COUNTA($A:$A)-3,INDEX('1. závod (divize)'!$A:$BX,$E18+5,INDEX('Základní list'!$B:$B,MATCH($D18,'Základní list'!$A:$A,0),1)+1))</f>
        <v>4</v>
      </c>
      <c r="H18" s="251"/>
      <c r="I18" s="251"/>
      <c r="J18" s="262"/>
      <c r="K18" s="118">
        <f>IF(L18="","",INDEX('Výsledková listina'!$B:$B,MATCH($L18,'Výsledková listina'!$C:$C,0),1))</f>
        <v>5222</v>
      </c>
      <c r="L18" s="124" t="str">
        <f>IF(ISBLANK(C18),"",C18)</f>
        <v>Kulhánek Michal</v>
      </c>
      <c r="M18" s="133" t="str">
        <f>IF($L18="","",IF(INDEX('Výsledková listina'!$J:$J,MATCH($K18,'Výsledková listina'!$B:$B,0),1)=0,"",INDEX('Výsledková listina'!$J:$J,MATCH($K18,'Výsledková listina'!$B:$B,0),1)))</f>
        <v>C</v>
      </c>
      <c r="N18" s="130">
        <f>IF($L18="","",IF(INDEX('Výsledková listina'!$K:$K,MATCH($K18,'Výsledková listina'!$B:$B,0),1)=0,"",INDEX('Výsledková listina'!$K:$K,MATCH($K18,'Výsledková listina'!$B:$B,0),1)))</f>
        <v>4</v>
      </c>
      <c r="O18" s="127">
        <f>IF($N18="","",INDEX('2. závod (divize)'!$A:$BX,$N18+5,INDEX('Základní list'!$B:$B,MATCH($M18,'Základní list'!$A:$A,0),1)))</f>
        <v>310</v>
      </c>
      <c r="P18" s="119">
        <f>IF($N18="",COUNTA($A:$A)-3,INDEX('2. závod (divize)'!$A:$BX,$N18+5,INDEX('Základní list'!$B:$B,MATCH($M18,'Základní list'!$A:$A,0),1)+1))</f>
        <v>4</v>
      </c>
      <c r="Q18" s="251"/>
      <c r="R18" s="251"/>
      <c r="S18" s="265"/>
      <c r="T18" s="270"/>
      <c r="U18" s="268"/>
      <c r="V18" s="265"/>
      <c r="W18" t="str">
        <f>CONCATENATE(D18,E18)</f>
        <v>B5</v>
      </c>
      <c r="X18" t="str">
        <f>CONCATENATE(M18,N18)</f>
        <v>C4</v>
      </c>
    </row>
  </sheetData>
  <sheetProtection sort="0" autoFilter="0"/>
  <autoFilter ref="A6:V15"/>
  <mergeCells count="56">
    <mergeCell ref="V16:V18"/>
    <mergeCell ref="R7:R9"/>
    <mergeCell ref="S7:S9"/>
    <mergeCell ref="T7:T9"/>
    <mergeCell ref="V7:V9"/>
    <mergeCell ref="J13:J15"/>
    <mergeCell ref="A7:A9"/>
    <mergeCell ref="H7:H9"/>
    <mergeCell ref="I7:I9"/>
    <mergeCell ref="J7:J9"/>
    <mergeCell ref="S16:S18"/>
    <mergeCell ref="I10:I12"/>
    <mergeCell ref="J10:J12"/>
    <mergeCell ref="Q10:Q12"/>
    <mergeCell ref="R10:R12"/>
    <mergeCell ref="S10:S12"/>
    <mergeCell ref="T10:T12"/>
    <mergeCell ref="T13:T15"/>
    <mergeCell ref="V13:V15"/>
    <mergeCell ref="Q13:Q15"/>
    <mergeCell ref="R13:R15"/>
    <mergeCell ref="S13:S15"/>
    <mergeCell ref="U13:U15"/>
    <mergeCell ref="V10:V12"/>
    <mergeCell ref="U7:U9"/>
    <mergeCell ref="Q7:Q9"/>
    <mergeCell ref="U10:U12"/>
    <mergeCell ref="T16:T18"/>
    <mergeCell ref="U16:U18"/>
    <mergeCell ref="Q16:Q18"/>
    <mergeCell ref="B4:B6"/>
    <mergeCell ref="H13:H15"/>
    <mergeCell ref="I13:I15"/>
    <mergeCell ref="A13:A15"/>
    <mergeCell ref="A10:A12"/>
    <mergeCell ref="H10:H12"/>
    <mergeCell ref="R16:R18"/>
    <mergeCell ref="T4:V5"/>
    <mergeCell ref="A16:A18"/>
    <mergeCell ref="D5:E5"/>
    <mergeCell ref="A4:A6"/>
    <mergeCell ref="F5:G5"/>
    <mergeCell ref="H5:J5"/>
    <mergeCell ref="H16:H18"/>
    <mergeCell ref="I16:I18"/>
    <mergeCell ref="J16:J18"/>
    <mergeCell ref="A1:V1"/>
    <mergeCell ref="A2:V2"/>
    <mergeCell ref="K4:K6"/>
    <mergeCell ref="L4:L6"/>
    <mergeCell ref="M4:S4"/>
    <mergeCell ref="M5:N5"/>
    <mergeCell ref="O5:P5"/>
    <mergeCell ref="C4:C6"/>
    <mergeCell ref="Q5:S5"/>
    <mergeCell ref="D4:J4"/>
  </mergeCells>
  <dataValidations count="1">
    <dataValidation type="list" allowBlank="1" showInputMessage="1" showErrorMessage="1" sqref="L7:L15 L16:L18 C7:C15 C16:C18">
      <formula1>Příjmení_jméno</formula1>
    </dataValidation>
  </dataValidations>
  <printOptions/>
  <pageMargins left="0.3" right="0.28" top="0.56" bottom="0.51" header="0.37" footer="0.3"/>
  <pageSetup fitToHeight="2" fitToWidth="1" horizontalDpi="600" verticalDpi="600" orientation="landscape" paperSize="9" scale="87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Windows User</cp:lastModifiedBy>
  <cp:lastPrinted>2007-10-21T14:37:35Z</cp:lastPrinted>
  <dcterms:created xsi:type="dcterms:W3CDTF">2001-02-19T07:45:56Z</dcterms:created>
  <dcterms:modified xsi:type="dcterms:W3CDTF">2018-09-11T06:03:33Z</dcterms:modified>
  <cp:category/>
  <cp:version/>
  <cp:contentType/>
  <cp:contentStatus/>
</cp:coreProperties>
</file>